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ofie\OneDrive\Bureau\Calculs\auvent BONNEVILLE\TRIFORCE-dossier natif\Interface pre-traitement\test sans MPC sans masses - analyse modale\"/>
    </mc:Choice>
  </mc:AlternateContent>
  <xr:revisionPtr revIDLastSave="0" documentId="13_ncr:1_{FAF0584A-C2E0-47B3-AA45-8B011CFA1BE4}" xr6:coauthVersionLast="47" xr6:coauthVersionMax="47" xr10:uidLastSave="{00000000-0000-0000-0000-000000000000}"/>
  <bookViews>
    <workbookView xWindow="-21720" yWindow="-1155" windowWidth="21840" windowHeight="13020" xr2:uid="{637FF0FF-3DD8-49AD-A13D-077494B044B3}"/>
  </bookViews>
  <sheets>
    <sheet name="modal analysis results no MPC" sheetId="3" r:id="rId1"/>
    <sheet name="modal analysis results" sheetId="1" state="hidden" r:id="rId2"/>
    <sheet name="modal analysis options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" i="3" l="1"/>
  <c r="AA4" i="3"/>
  <c r="AB4" i="3"/>
  <c r="Z5" i="3"/>
  <c r="AA5" i="3"/>
  <c r="AB5" i="3"/>
  <c r="Z6" i="3"/>
  <c r="AA6" i="3"/>
  <c r="AB6" i="3"/>
  <c r="Z7" i="3"/>
  <c r="AA7" i="3"/>
  <c r="AB7" i="3"/>
  <c r="Z8" i="3"/>
  <c r="AA8" i="3"/>
  <c r="AB8" i="3"/>
  <c r="Z9" i="3"/>
  <c r="AA9" i="3"/>
  <c r="AB9" i="3"/>
  <c r="Z10" i="3"/>
  <c r="AA10" i="3"/>
  <c r="AB10" i="3"/>
  <c r="Z11" i="3"/>
  <c r="AA11" i="3"/>
  <c r="AB11" i="3"/>
  <c r="Z12" i="3"/>
  <c r="AA12" i="3"/>
  <c r="AB12" i="3"/>
  <c r="Z13" i="3"/>
  <c r="AA13" i="3"/>
  <c r="AB13" i="3"/>
  <c r="Z14" i="3"/>
  <c r="AA14" i="3"/>
  <c r="AB14" i="3"/>
  <c r="Z15" i="3"/>
  <c r="AA15" i="3"/>
  <c r="AB15" i="3"/>
  <c r="Z16" i="3"/>
  <c r="AA16" i="3"/>
  <c r="AB16" i="3"/>
  <c r="Z17" i="3"/>
  <c r="AA17" i="3"/>
  <c r="AB17" i="3"/>
  <c r="Z18" i="3"/>
  <c r="AA18" i="3"/>
  <c r="AB18" i="3"/>
  <c r="Z19" i="3"/>
  <c r="AA19" i="3"/>
  <c r="AB19" i="3"/>
  <c r="Z20" i="3"/>
  <c r="AA20" i="3"/>
  <c r="AB20" i="3"/>
  <c r="Z21" i="3"/>
  <c r="AA21" i="3"/>
  <c r="AB21" i="3"/>
  <c r="Z22" i="3"/>
  <c r="AA22" i="3"/>
  <c r="AB22" i="3"/>
  <c r="Z23" i="3"/>
  <c r="AA23" i="3"/>
  <c r="AB23" i="3"/>
  <c r="Z24" i="3"/>
  <c r="AA24" i="3"/>
  <c r="AB24" i="3"/>
  <c r="Z25" i="3"/>
  <c r="AA25" i="3"/>
  <c r="AB25" i="3"/>
  <c r="Z26" i="3"/>
  <c r="AA26" i="3"/>
  <c r="AB26" i="3"/>
  <c r="Z27" i="3"/>
  <c r="AA27" i="3"/>
  <c r="AB27" i="3"/>
  <c r="Z28" i="3"/>
  <c r="AA28" i="3"/>
  <c r="AB28" i="3"/>
  <c r="Z29" i="3"/>
  <c r="AA29" i="3"/>
  <c r="AB29" i="3"/>
  <c r="Z30" i="3"/>
  <c r="AA30" i="3"/>
  <c r="AB30" i="3"/>
  <c r="Z31" i="3"/>
  <c r="AA31" i="3"/>
  <c r="AB31" i="3"/>
  <c r="Z32" i="3"/>
  <c r="AA32" i="3"/>
  <c r="AB32" i="3"/>
  <c r="Z33" i="3"/>
  <c r="AA33" i="3"/>
  <c r="AB33" i="3"/>
  <c r="Z34" i="3"/>
  <c r="AA34" i="3"/>
  <c r="AB34" i="3"/>
  <c r="Z35" i="3"/>
  <c r="AA35" i="3"/>
  <c r="AB35" i="3"/>
  <c r="Z36" i="3"/>
  <c r="AA36" i="3"/>
  <c r="AB36" i="3"/>
  <c r="Z37" i="3"/>
  <c r="AA37" i="3"/>
  <c r="AB37" i="3"/>
  <c r="Z38" i="3"/>
  <c r="AA38" i="3"/>
  <c r="AB38" i="3"/>
  <c r="Z39" i="3"/>
  <c r="AA39" i="3"/>
  <c r="AB39" i="3"/>
  <c r="Z40" i="3"/>
  <c r="AA40" i="3"/>
  <c r="AB40" i="3"/>
  <c r="Z41" i="3"/>
  <c r="AA41" i="3"/>
  <c r="AB41" i="3"/>
  <c r="Z42" i="3"/>
  <c r="AA42" i="3"/>
  <c r="AB42" i="3"/>
  <c r="Z43" i="3"/>
  <c r="AA43" i="3"/>
  <c r="AB43" i="3"/>
  <c r="Z44" i="3"/>
  <c r="AA44" i="3"/>
  <c r="AB44" i="3"/>
  <c r="Z45" i="3"/>
  <c r="AA45" i="3"/>
  <c r="AB45" i="3"/>
  <c r="Z46" i="3"/>
  <c r="AA46" i="3"/>
  <c r="AB46" i="3"/>
  <c r="Z47" i="3"/>
  <c r="AA47" i="3"/>
  <c r="AB47" i="3"/>
  <c r="Z48" i="3"/>
  <c r="AA48" i="3"/>
  <c r="AB48" i="3"/>
  <c r="Z49" i="3"/>
  <c r="AA49" i="3"/>
  <c r="AB49" i="3"/>
  <c r="Z50" i="3"/>
  <c r="AA50" i="3"/>
  <c r="AB50" i="3"/>
  <c r="Z51" i="3"/>
  <c r="AA51" i="3"/>
  <c r="AB51" i="3"/>
  <c r="Z52" i="3"/>
  <c r="AA52" i="3"/>
  <c r="AB52" i="3"/>
  <c r="AB3" i="3"/>
  <c r="AA3" i="3"/>
  <c r="Z3" i="3"/>
  <c r="U4" i="3"/>
  <c r="V4" i="3"/>
  <c r="W4" i="3"/>
  <c r="U5" i="3"/>
  <c r="V5" i="3"/>
  <c r="W5" i="3"/>
  <c r="U6" i="3"/>
  <c r="V6" i="3"/>
  <c r="W6" i="3"/>
  <c r="U7" i="3"/>
  <c r="V7" i="3"/>
  <c r="W7" i="3"/>
  <c r="U8" i="3"/>
  <c r="V8" i="3"/>
  <c r="W8" i="3"/>
  <c r="U9" i="3"/>
  <c r="V9" i="3"/>
  <c r="W9" i="3"/>
  <c r="U10" i="3"/>
  <c r="V10" i="3"/>
  <c r="W10" i="3"/>
  <c r="U11" i="3"/>
  <c r="V11" i="3"/>
  <c r="W11" i="3"/>
  <c r="U12" i="3"/>
  <c r="V12" i="3"/>
  <c r="W12" i="3"/>
  <c r="U13" i="3"/>
  <c r="V13" i="3"/>
  <c r="W13" i="3"/>
  <c r="U14" i="3"/>
  <c r="V14" i="3"/>
  <c r="W14" i="3"/>
  <c r="U15" i="3"/>
  <c r="V15" i="3"/>
  <c r="W15" i="3"/>
  <c r="U16" i="3"/>
  <c r="V16" i="3"/>
  <c r="W16" i="3"/>
  <c r="U17" i="3"/>
  <c r="V17" i="3"/>
  <c r="W17" i="3"/>
  <c r="U18" i="3"/>
  <c r="V18" i="3"/>
  <c r="W18" i="3"/>
  <c r="U19" i="3"/>
  <c r="V19" i="3"/>
  <c r="W19" i="3"/>
  <c r="U20" i="3"/>
  <c r="V20" i="3"/>
  <c r="W20" i="3"/>
  <c r="U21" i="3"/>
  <c r="V21" i="3"/>
  <c r="W21" i="3"/>
  <c r="U22" i="3"/>
  <c r="V22" i="3"/>
  <c r="W22" i="3"/>
  <c r="U23" i="3"/>
  <c r="V23" i="3"/>
  <c r="W23" i="3"/>
  <c r="U24" i="3"/>
  <c r="V24" i="3"/>
  <c r="W24" i="3"/>
  <c r="U25" i="3"/>
  <c r="V25" i="3"/>
  <c r="W25" i="3"/>
  <c r="U26" i="3"/>
  <c r="V26" i="3"/>
  <c r="W26" i="3"/>
  <c r="U27" i="3"/>
  <c r="V27" i="3"/>
  <c r="W27" i="3"/>
  <c r="U28" i="3"/>
  <c r="V28" i="3"/>
  <c r="W28" i="3"/>
  <c r="U29" i="3"/>
  <c r="V29" i="3"/>
  <c r="W29" i="3"/>
  <c r="U30" i="3"/>
  <c r="V30" i="3"/>
  <c r="W30" i="3"/>
  <c r="U31" i="3"/>
  <c r="V31" i="3"/>
  <c r="W31" i="3"/>
  <c r="U32" i="3"/>
  <c r="V32" i="3"/>
  <c r="W32" i="3"/>
  <c r="U33" i="3"/>
  <c r="V33" i="3"/>
  <c r="W33" i="3"/>
  <c r="U34" i="3"/>
  <c r="V34" i="3"/>
  <c r="W34" i="3"/>
  <c r="U35" i="3"/>
  <c r="V35" i="3"/>
  <c r="W35" i="3"/>
  <c r="U36" i="3"/>
  <c r="V36" i="3"/>
  <c r="W36" i="3"/>
  <c r="U37" i="3"/>
  <c r="V37" i="3"/>
  <c r="W37" i="3"/>
  <c r="U38" i="3"/>
  <c r="V38" i="3"/>
  <c r="W38" i="3"/>
  <c r="U39" i="3"/>
  <c r="V39" i="3"/>
  <c r="W39" i="3"/>
  <c r="U40" i="3"/>
  <c r="V40" i="3"/>
  <c r="W40" i="3"/>
  <c r="U41" i="3"/>
  <c r="V41" i="3"/>
  <c r="W41" i="3"/>
  <c r="U42" i="3"/>
  <c r="V42" i="3"/>
  <c r="W42" i="3"/>
  <c r="U43" i="3"/>
  <c r="V43" i="3"/>
  <c r="W43" i="3"/>
  <c r="U44" i="3"/>
  <c r="V44" i="3"/>
  <c r="W44" i="3"/>
  <c r="U45" i="3"/>
  <c r="V45" i="3"/>
  <c r="W45" i="3"/>
  <c r="U46" i="3"/>
  <c r="V46" i="3"/>
  <c r="W46" i="3"/>
  <c r="U47" i="3"/>
  <c r="V47" i="3"/>
  <c r="W47" i="3"/>
  <c r="U48" i="3"/>
  <c r="V48" i="3"/>
  <c r="W48" i="3"/>
  <c r="U49" i="3"/>
  <c r="V49" i="3"/>
  <c r="W49" i="3"/>
  <c r="U50" i="3"/>
  <c r="V50" i="3"/>
  <c r="W50" i="3"/>
  <c r="U51" i="3"/>
  <c r="V51" i="3"/>
  <c r="W51" i="3"/>
  <c r="U52" i="3"/>
  <c r="V52" i="3"/>
  <c r="W52" i="3"/>
  <c r="W3" i="3"/>
  <c r="V3" i="3"/>
  <c r="U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3" i="3"/>
</calcChain>
</file>

<file path=xl/sharedStrings.xml><?xml version="1.0" encoding="utf-8"?>
<sst xmlns="http://schemas.openxmlformats.org/spreadsheetml/2006/main" count="198" uniqueCount="125">
  <si>
    <t xml:space="preserve"> 6/ 1</t>
  </si>
  <si>
    <t xml:space="preserve"> 6/ 2</t>
  </si>
  <si>
    <t xml:space="preserve"> 6/ 3</t>
  </si>
  <si>
    <t xml:space="preserve"> 6/ 4</t>
  </si>
  <si>
    <t xml:space="preserve"> 6/ 5</t>
  </si>
  <si>
    <t xml:space="preserve"> 6/ 6</t>
  </si>
  <si>
    <t xml:space="preserve"> 6/ 7</t>
  </si>
  <si>
    <t xml:space="preserve"> 6/ 8</t>
  </si>
  <si>
    <t xml:space="preserve"> 6/ 9</t>
  </si>
  <si>
    <t xml:space="preserve"> 6/ 10</t>
  </si>
  <si>
    <t xml:space="preserve"> 6/ 11</t>
  </si>
  <si>
    <t xml:space="preserve"> 6/ 12</t>
  </si>
  <si>
    <t xml:space="preserve"> 6/ 13</t>
  </si>
  <si>
    <t xml:space="preserve"> 6/ 14</t>
  </si>
  <si>
    <t xml:space="preserve"> 6/ 15</t>
  </si>
  <si>
    <t xml:space="preserve"> 6/ 16</t>
  </si>
  <si>
    <t xml:space="preserve"> 6/ 17</t>
  </si>
  <si>
    <t xml:space="preserve"> 6/ 18</t>
  </si>
  <si>
    <t xml:space="preserve"> 6/ 19</t>
  </si>
  <si>
    <t xml:space="preserve"> 6/ 20</t>
  </si>
  <si>
    <t xml:space="preserve"> 6/ 21</t>
  </si>
  <si>
    <t xml:space="preserve"> 6/ 22</t>
  </si>
  <si>
    <t xml:space="preserve"> 6/ 23</t>
  </si>
  <si>
    <t xml:space="preserve"> 6/ 24</t>
  </si>
  <si>
    <t xml:space="preserve"> 6/ 25</t>
  </si>
  <si>
    <t xml:space="preserve"> 6/ 26</t>
  </si>
  <si>
    <t xml:space="preserve"> 6/ 27</t>
  </si>
  <si>
    <t xml:space="preserve"> 6/ 28</t>
  </si>
  <si>
    <t xml:space="preserve"> 6/ 29</t>
  </si>
  <si>
    <t xml:space="preserve"> 6/ 30</t>
  </si>
  <si>
    <t xml:space="preserve"> 6/ 31</t>
  </si>
  <si>
    <t xml:space="preserve"> 6/ 32</t>
  </si>
  <si>
    <t xml:space="preserve"> 6/ 33</t>
  </si>
  <si>
    <t xml:space="preserve"> 6/ 34</t>
  </si>
  <si>
    <t xml:space="preserve"> 6/ 35</t>
  </si>
  <si>
    <t xml:space="preserve"> 6/ 36</t>
  </si>
  <si>
    <t xml:space="preserve"> 6/ 37</t>
  </si>
  <si>
    <t xml:space="preserve"> 6/ 38</t>
  </si>
  <si>
    <t xml:space="preserve"> 6/ 39</t>
  </si>
  <si>
    <t xml:space="preserve"> 6/ 40</t>
  </si>
  <si>
    <t xml:space="preserve"> 6/ 41</t>
  </si>
  <si>
    <t xml:space="preserve"> 6/ 42</t>
  </si>
  <si>
    <t xml:space="preserve"> 6/ 43</t>
  </si>
  <si>
    <t xml:space="preserve"> 6/ 44</t>
  </si>
  <si>
    <t xml:space="preserve"> 6/ 45</t>
  </si>
  <si>
    <t xml:space="preserve"> 6/ 46</t>
  </si>
  <si>
    <t xml:space="preserve"> 6/ 47</t>
  </si>
  <si>
    <t xml:space="preserve"> 6/ 48</t>
  </si>
  <si>
    <t xml:space="preserve"> 6/ 49</t>
  </si>
  <si>
    <t xml:space="preserve"> 6/ 50</t>
  </si>
  <si>
    <t>cas/mode</t>
  </si>
  <si>
    <t>masses cumulées UX [%]</t>
  </si>
  <si>
    <t>masses cumulées UY [%]</t>
  </si>
  <si>
    <t>masses cumulées UZ [%]</t>
  </si>
  <si>
    <t>masse modale UX [%]</t>
  </si>
  <si>
    <t>masse modale UY [%]</t>
  </si>
  <si>
    <t>masse modale UZ [%]</t>
  </si>
  <si>
    <t>total masse UX[kg]</t>
  </si>
  <si>
    <t>total masse UY[kg]</t>
  </si>
  <si>
    <t>total masse UZ[kg]</t>
  </si>
  <si>
    <t>periode [s]</t>
  </si>
  <si>
    <t>frequence [Hz]</t>
  </si>
  <si>
    <t>&lt;&lt;--</t>
  </si>
  <si>
    <t>masses without rotationnal inertia</t>
  </si>
  <si>
    <t>ROBOT</t>
  </si>
  <si>
    <t>MECWAY</t>
  </si>
  <si>
    <t>impossible</t>
  </si>
  <si>
    <t xml:space="preserve">solution / mechanical misc / modal effective mass or modal effective mass fraction not avaiable </t>
  </si>
  <si>
    <t>18/1</t>
  </si>
  <si>
    <t>18/2</t>
  </si>
  <si>
    <t>18/3</t>
  </si>
  <si>
    <t>18/4</t>
  </si>
  <si>
    <t>18/5</t>
  </si>
  <si>
    <t>18/6</t>
  </si>
  <si>
    <t>18/7</t>
  </si>
  <si>
    <t>18/8</t>
  </si>
  <si>
    <t>18/9</t>
  </si>
  <si>
    <t>18/10</t>
  </si>
  <si>
    <t>18/11</t>
  </si>
  <si>
    <t>18/12</t>
  </si>
  <si>
    <t>18/13</t>
  </si>
  <si>
    <t>18/14</t>
  </si>
  <si>
    <t>18/15</t>
  </si>
  <si>
    <t>18/16</t>
  </si>
  <si>
    <t>18/17</t>
  </si>
  <si>
    <t>18/18</t>
  </si>
  <si>
    <t>18/19</t>
  </si>
  <si>
    <t>18/20</t>
  </si>
  <si>
    <t>18/21</t>
  </si>
  <si>
    <t>18/22</t>
  </si>
  <si>
    <t>18/23</t>
  </si>
  <si>
    <t>18/24</t>
  </si>
  <si>
    <t>18/25</t>
  </si>
  <si>
    <t>18/26</t>
  </si>
  <si>
    <t>18/27</t>
  </si>
  <si>
    <t>18/28</t>
  </si>
  <si>
    <t>18/29</t>
  </si>
  <si>
    <t>18/30</t>
  </si>
  <si>
    <t>18/31</t>
  </si>
  <si>
    <t>18/32</t>
  </si>
  <si>
    <t>18/33</t>
  </si>
  <si>
    <t>18/34</t>
  </si>
  <si>
    <t>18/35</t>
  </si>
  <si>
    <t>18/36</t>
  </si>
  <si>
    <t>18/37</t>
  </si>
  <si>
    <t>18/38</t>
  </si>
  <si>
    <t>18/39</t>
  </si>
  <si>
    <t>18/40</t>
  </si>
  <si>
    <t>18/41</t>
  </si>
  <si>
    <t>18/42</t>
  </si>
  <si>
    <t>18/43</t>
  </si>
  <si>
    <t>18/44</t>
  </si>
  <si>
    <t>18/45</t>
  </si>
  <si>
    <t>18/46</t>
  </si>
  <si>
    <t>18/47</t>
  </si>
  <si>
    <t>18/48</t>
  </si>
  <si>
    <t>18/49</t>
  </si>
  <si>
    <t>18/50</t>
  </si>
  <si>
    <t>masse TX</t>
  </si>
  <si>
    <t>masse TY</t>
  </si>
  <si>
    <t>masse Tz</t>
  </si>
  <si>
    <t>total masse</t>
  </si>
  <si>
    <t>mode torsion on columns</t>
  </si>
  <si>
    <t>mode torsion on beams</t>
  </si>
  <si>
    <t>CX robot/Cxmecway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</si>
</sst>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16" fontId="0" fillId="0" borderId="0" xfId="0" quotePrefix="1" applyNumberFormat="1"/>
    <xf numFmtId="0" fontId="1" fillId="2" borderId="0" xfId="0" applyFont="1" applyFill="1"/>
    <xf numFmtId="11" fontId="0" fillId="0" borderId="0" xfId="0" applyNumberFormat="1"/>
    <xf numFmtId="0" fontId="0" fillId="3" borderId="0" xfId="0" applyFill="1"/>
    <xf numFmtId="43" fontId="0" fillId="0" borderId="0" xfId="1" applyFont="1"/>
    <xf numFmtId="164" fontId="0" fillId="0" borderId="0" xfId="0" applyNumberFormat="1"/>
  </cellXfs>
  <cellStyles count="2">
    <cellStyle name="Millier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772884</xdr:colOff>
      <xdr:row>1</xdr:row>
      <xdr:rowOff>174170</xdr:rowOff>
    </xdr:from>
    <xdr:to>
      <xdr:col>32</xdr:col>
      <xdr:colOff>762577</xdr:colOff>
      <xdr:row>41</xdr:row>
      <xdr:rowOff>141513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4C37CCE-CD10-2754-19B9-5EDF9BF69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50284" y="359227"/>
          <a:ext cx="15088179" cy="7369629"/>
        </a:xfrm>
        <a:prstGeom prst="rect">
          <a:avLst/>
        </a:prstGeom>
      </xdr:spPr>
    </xdr:pic>
    <xdr:clientData/>
  </xdr:twoCellAnchor>
  <xdr:twoCellAnchor>
    <xdr:from>
      <xdr:col>14</xdr:col>
      <xdr:colOff>272143</xdr:colOff>
      <xdr:row>25</xdr:row>
      <xdr:rowOff>32657</xdr:rowOff>
    </xdr:from>
    <xdr:to>
      <xdr:col>17</xdr:col>
      <xdr:colOff>130628</xdr:colOff>
      <xdr:row>27</xdr:row>
      <xdr:rowOff>21771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4357878-6CB3-2CF0-7964-A8024EB30081}"/>
            </a:ext>
          </a:extLst>
        </xdr:cNvPr>
        <xdr:cNvSpPr/>
      </xdr:nvSpPr>
      <xdr:spPr>
        <a:xfrm>
          <a:off x="10744200" y="4659086"/>
          <a:ext cx="2242457" cy="35922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250371</xdr:colOff>
      <xdr:row>27</xdr:row>
      <xdr:rowOff>87086</xdr:rowOff>
    </xdr:from>
    <xdr:to>
      <xdr:col>19</xdr:col>
      <xdr:colOff>500743</xdr:colOff>
      <xdr:row>33</xdr:row>
      <xdr:rowOff>54428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F5485307-79F1-656F-C3A6-294B1B1C7207}"/>
            </a:ext>
          </a:extLst>
        </xdr:cNvPr>
        <xdr:cNvCxnSpPr/>
      </xdr:nvCxnSpPr>
      <xdr:spPr>
        <a:xfrm flipH="1" flipV="1">
          <a:off x="13106400" y="5083629"/>
          <a:ext cx="1839686" cy="1077685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272143</xdr:colOff>
      <xdr:row>32</xdr:row>
      <xdr:rowOff>87085</xdr:rowOff>
    </xdr:from>
    <xdr:to>
      <xdr:col>24</xdr:col>
      <xdr:colOff>337457</xdr:colOff>
      <xdr:row>38</xdr:row>
      <xdr:rowOff>87086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FC9A2E9C-EC84-F88D-8455-123338597192}"/>
            </a:ext>
          </a:extLst>
        </xdr:cNvPr>
        <xdr:cNvSpPr txBox="1"/>
      </xdr:nvSpPr>
      <xdr:spPr>
        <a:xfrm>
          <a:off x="15512143" y="6008914"/>
          <a:ext cx="3243943" cy="11103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Not</a:t>
          </a:r>
          <a:r>
            <a:rPr lang="fr-FR" sz="1100" baseline="0"/>
            <a:t> avaiable maybe because of beam releases and/ or constraint equations.</a:t>
          </a:r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495300</xdr:colOff>
      <xdr:row>26</xdr:row>
      <xdr:rowOff>115788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48AF784-5F3E-3B80-8A30-4FA862A50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80975"/>
          <a:ext cx="2781300" cy="4640163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</xdr:row>
      <xdr:rowOff>57150</xdr:rowOff>
    </xdr:from>
    <xdr:to>
      <xdr:col>4</xdr:col>
      <xdr:colOff>38100</xdr:colOff>
      <xdr:row>15</xdr:row>
      <xdr:rowOff>114300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4E8E3DC-2442-FA17-BF57-8379A6BC2D6B}"/>
            </a:ext>
          </a:extLst>
        </xdr:cNvPr>
        <xdr:cNvSpPr/>
      </xdr:nvSpPr>
      <xdr:spPr>
        <a:xfrm>
          <a:off x="800100" y="2590800"/>
          <a:ext cx="2286000" cy="23812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F4D1F8C-E14D-4025-BDC0-4A3C9F7847A4}" name="Tableau13" displayName="Tableau13" ref="B2:M52" totalsRowShown="0">
  <autoFilter ref="B2:M52" xr:uid="{7BE98261-9D8B-44AC-9150-83F8D7C71263}"/>
  <tableColumns count="12">
    <tableColumn id="1" xr3:uid="{8385E1A2-39DE-4ABD-BF4A-C2C3920140DA}" name="cas/mode"/>
    <tableColumn id="2" xr3:uid="{311EF3B5-F2C7-461C-B3D9-3B15E90E6091}" name="frequence [Hz]"/>
    <tableColumn id="3" xr3:uid="{D621A972-A358-4ACF-91E8-54BAEED9B333}" name="periode [s]"/>
    <tableColumn id="4" xr3:uid="{7459BBC8-ABEF-4750-9869-4B386EBD3FDA}" name="masses cumulées UX [%]"/>
    <tableColumn id="5" xr3:uid="{71DDBFE9-425D-4F3B-B001-FA816C688CEF}" name="masses cumulées UY [%]"/>
    <tableColumn id="6" xr3:uid="{7C163604-CEDF-48DA-8070-839B592DFC82}" name="masses cumulées UZ [%]"/>
    <tableColumn id="7" xr3:uid="{5AC0F93D-008D-4AED-8B40-F7CF66952563}" name="masse modale UX [%]"/>
    <tableColumn id="8" xr3:uid="{B4754EA1-DC80-49A8-A035-CEC3D7850578}" name="masse modale UY [%]"/>
    <tableColumn id="9" xr3:uid="{AAD5DE59-11BD-4E02-986B-E1330F188797}" name="masse modale UZ [%]"/>
    <tableColumn id="10" xr3:uid="{DE4B1214-A531-4F88-AF52-BA21B1ED4D7A}" name="total masse UX[kg]"/>
    <tableColumn id="11" xr3:uid="{01AD81F7-739E-4D43-A38C-4616B069FA24}" name="total masse UY[kg]"/>
    <tableColumn id="12" xr3:uid="{2FAFEDF1-8F9E-4772-ADEA-F9438A05E2E5}" name="total masse UZ[kg]"/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E98261-9D8B-44AC-9150-83F8D7C71263}" name="Tableau1" displayName="Tableau1" ref="B2:M52" totalsRowShown="0">
  <autoFilter ref="B2:M52" xr:uid="{7BE98261-9D8B-44AC-9150-83F8D7C71263}"/>
  <tableColumns count="12">
    <tableColumn id="1" xr3:uid="{D91EA2A7-6852-4780-A498-7A8E1027C476}" name="cas/mode"/>
    <tableColumn id="2" xr3:uid="{9A7EB242-AC30-478D-9E4E-6959600F9F90}" name="frequence [Hz]"/>
    <tableColumn id="3" xr3:uid="{2AB37544-C062-40D6-AF3C-47FBF0AEAC46}" name="periode [s]"/>
    <tableColumn id="4" xr3:uid="{B0540406-70A0-4D1C-A68D-33022393D869}" name="masses cumulées UX [%]"/>
    <tableColumn id="5" xr3:uid="{D3E23AE9-A9B6-490A-A7EE-5BA01B3F9787}" name="masses cumulées UY [%]"/>
    <tableColumn id="6" xr3:uid="{DBC1E56E-6DF9-4FC9-9A6C-E5D291980AF2}" name="masses cumulées UZ [%]"/>
    <tableColumn id="7" xr3:uid="{9D383A8F-F6F1-496B-B68D-895E16D0096A}" name="masse modale UX [%]"/>
    <tableColumn id="8" xr3:uid="{8F9E2C67-F6A1-4616-85D0-3B9A02D676C5}" name="masse modale UY [%]"/>
    <tableColumn id="9" xr3:uid="{E7D5EBC0-DF3C-4FE1-8A07-58BCDB91EA56}" name="masse modale UZ [%]"/>
    <tableColumn id="10" xr3:uid="{1549E8E1-9709-4D7A-8818-9F61A2CC62C8}" name="total masse UX[kg]"/>
    <tableColumn id="11" xr3:uid="{DC3830D6-6408-49A9-B55E-DD8A45DC3EDD}" name="total masse UY[kg]"/>
    <tableColumn id="12" xr3:uid="{9492A91B-3AA2-4147-9B8B-1E3EB5D91CD3}" name="total masse UZ[kg]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4E8C9-95E5-4629-A134-AB2B5C54A70A}">
  <dimension ref="A1:AD52"/>
  <sheetViews>
    <sheetView tabSelected="1" zoomScale="55" zoomScaleNormal="55" workbookViewId="0">
      <selection activeCell="AE27" sqref="AE27"/>
    </sheetView>
  </sheetViews>
  <sheetFormatPr baseColWidth="10" defaultRowHeight="14.4" x14ac:dyDescent="0.3"/>
  <cols>
    <col min="3" max="3" width="14.5546875" customWidth="1"/>
    <col min="4" max="4" width="11.21875" customWidth="1"/>
    <col min="5" max="5" width="23" customWidth="1"/>
    <col min="6" max="6" width="25.6640625" bestFit="1" customWidth="1"/>
    <col min="7" max="7" width="25.5546875" bestFit="1" customWidth="1"/>
    <col min="8" max="9" width="22.6640625" hidden="1" customWidth="1"/>
    <col min="10" max="10" width="22.44140625" hidden="1" customWidth="1"/>
    <col min="11" max="12" width="20" hidden="1" customWidth="1"/>
    <col min="13" max="13" width="17.77734375" customWidth="1"/>
    <col min="15" max="15" width="12.44140625" bestFit="1" customWidth="1"/>
    <col min="16" max="16" width="18" bestFit="1" customWidth="1"/>
    <col min="17" max="17" width="13.44140625" bestFit="1" customWidth="1"/>
    <col min="18" max="20" width="13.44140625" hidden="1" customWidth="1"/>
    <col min="21" max="22" width="29.109375" bestFit="1" customWidth="1"/>
    <col min="23" max="23" width="28.88671875" bestFit="1" customWidth="1"/>
    <col min="24" max="24" width="14.109375" bestFit="1" customWidth="1"/>
    <col min="26" max="28" width="23.77734375" hidden="1" customWidth="1"/>
  </cols>
  <sheetData>
    <row r="1" spans="1:30" x14ac:dyDescent="0.3">
      <c r="A1" t="s">
        <v>64</v>
      </c>
      <c r="N1" t="s">
        <v>65</v>
      </c>
    </row>
    <row r="2" spans="1:30" x14ac:dyDescent="0.3">
      <c r="B2" t="s">
        <v>50</v>
      </c>
      <c r="C2" t="s">
        <v>61</v>
      </c>
      <c r="D2" t="s">
        <v>60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  <c r="O2" s="1" t="s">
        <v>50</v>
      </c>
      <c r="P2" s="2" t="s">
        <v>61</v>
      </c>
      <c r="Q2" s="2" t="s">
        <v>60</v>
      </c>
      <c r="R2" s="2" t="s">
        <v>118</v>
      </c>
      <c r="S2" s="2" t="s">
        <v>119</v>
      </c>
      <c r="T2" s="2" t="s">
        <v>120</v>
      </c>
      <c r="U2" s="2" t="s">
        <v>51</v>
      </c>
      <c r="V2" s="2" t="s">
        <v>52</v>
      </c>
      <c r="W2" s="2" t="s">
        <v>53</v>
      </c>
      <c r="X2" s="4" t="s">
        <v>121</v>
      </c>
      <c r="Z2" s="4" t="s">
        <v>124</v>
      </c>
      <c r="AA2" s="4" t="s">
        <v>124</v>
      </c>
      <c r="AB2" s="4" t="s">
        <v>124</v>
      </c>
      <c r="AC2" s="4"/>
    </row>
    <row r="3" spans="1:30" x14ac:dyDescent="0.3">
      <c r="B3" t="s">
        <v>0</v>
      </c>
      <c r="C3">
        <v>4.54</v>
      </c>
      <c r="D3">
        <v>0.22</v>
      </c>
      <c r="E3">
        <v>0</v>
      </c>
      <c r="F3">
        <v>88</v>
      </c>
      <c r="G3">
        <v>0</v>
      </c>
      <c r="H3">
        <v>0</v>
      </c>
      <c r="I3">
        <v>88</v>
      </c>
      <c r="J3">
        <v>0</v>
      </c>
      <c r="K3">
        <v>11897.88</v>
      </c>
      <c r="L3">
        <v>11897.88</v>
      </c>
      <c r="M3">
        <v>11897.88</v>
      </c>
      <c r="O3" s="3" t="s">
        <v>68</v>
      </c>
      <c r="P3">
        <v>4.5330000000000004</v>
      </c>
      <c r="Q3">
        <f>1/P3</f>
        <v>0.22060445621001543</v>
      </c>
      <c r="R3">
        <v>0.55500000000000005</v>
      </c>
      <c r="S3" s="5">
        <v>9880</v>
      </c>
      <c r="T3">
        <v>0.42199999999999999</v>
      </c>
      <c r="U3" s="7">
        <f>(R3/X3)*100</f>
        <v>4.5278955075934036E-3</v>
      </c>
      <c r="V3" s="7">
        <f>(S3/X3)*100</f>
        <v>80.604698405446527</v>
      </c>
      <c r="W3" s="7">
        <f>(T3/X3)*100</f>
        <v>3.4428322598277763E-3</v>
      </c>
      <c r="X3">
        <v>12257.35</v>
      </c>
      <c r="Z3" t="e">
        <f>1/(U3/Tableau13[[#This Row],[masses cumulées UX '[%']]])</f>
        <v>#DIV/0!</v>
      </c>
      <c r="AA3" s="8">
        <f>1/(V3/Tableau13[[#This Row],[masses cumulées UY '[%']]])</f>
        <v>1.0917477732793524</v>
      </c>
      <c r="AB3" t="e">
        <f>1/(1-(W3/Tableau13[[#This Row],[masses cumulées UZ '[%']]]))</f>
        <v>#DIV/0!</v>
      </c>
    </row>
    <row r="4" spans="1:30" x14ac:dyDescent="0.3">
      <c r="B4" t="s">
        <v>1</v>
      </c>
      <c r="C4">
        <v>7.02</v>
      </c>
      <c r="D4">
        <v>0.14000000000000001</v>
      </c>
      <c r="E4">
        <v>2.09</v>
      </c>
      <c r="F4">
        <v>89.4</v>
      </c>
      <c r="G4">
        <v>0.01</v>
      </c>
      <c r="H4">
        <v>2.09</v>
      </c>
      <c r="I4">
        <v>1.39</v>
      </c>
      <c r="J4">
        <v>0</v>
      </c>
      <c r="K4">
        <v>11897.88</v>
      </c>
      <c r="L4">
        <v>11897.88</v>
      </c>
      <c r="M4">
        <v>11897.88</v>
      </c>
      <c r="O4" s="3" t="s">
        <v>69</v>
      </c>
      <c r="P4">
        <v>6.5010000000000003</v>
      </c>
      <c r="Q4">
        <f t="shared" ref="Q4:Q52" si="0">1/P4</f>
        <v>0.15382248884786956</v>
      </c>
      <c r="R4">
        <v>627</v>
      </c>
      <c r="S4">
        <v>0.85499999999999998</v>
      </c>
      <c r="T4">
        <v>5.8700000000000002E-3</v>
      </c>
      <c r="U4" s="7">
        <f t="shared" ref="U4:U52" si="1">(R4/X4)*100</f>
        <v>5.1152981680379526</v>
      </c>
      <c r="V4" s="7">
        <f t="shared" ref="V4:V52" si="2">(S4/X4)*100</f>
        <v>6.9754065927790255E-3</v>
      </c>
      <c r="W4" s="7">
        <f t="shared" ref="W4:W52" si="3">(T4/X4)*100</f>
        <v>4.7889633566798697E-5</v>
      </c>
      <c r="X4">
        <v>12257.35</v>
      </c>
      <c r="Z4">
        <f>1/(U4/Tableau13[[#This Row],[masses cumulées UX '[%']]])</f>
        <v>0.40857833333333332</v>
      </c>
      <c r="AA4" s="8">
        <f>1/(V4/Tableau13[[#This Row],[masses cumulées UY '[%']]])</f>
        <v>12816.45719298246</v>
      </c>
      <c r="AB4">
        <f>1/(1-(W4/Tableau13[[#This Row],[masses cumulées UZ '[%']]]))</f>
        <v>1.0048120078861185</v>
      </c>
    </row>
    <row r="5" spans="1:30" x14ac:dyDescent="0.3">
      <c r="B5" t="s">
        <v>2</v>
      </c>
      <c r="C5">
        <v>7.6</v>
      </c>
      <c r="D5">
        <v>0.13</v>
      </c>
      <c r="E5">
        <v>19.149999999999999</v>
      </c>
      <c r="F5">
        <v>89.4</v>
      </c>
      <c r="G5">
        <v>0.01</v>
      </c>
      <c r="H5">
        <v>17.059999999999999</v>
      </c>
      <c r="I5">
        <v>0.01</v>
      </c>
      <c r="J5">
        <v>0</v>
      </c>
      <c r="K5">
        <v>11897.88</v>
      </c>
      <c r="L5">
        <v>11897.88</v>
      </c>
      <c r="M5">
        <v>11897.88</v>
      </c>
      <c r="O5" s="3" t="s">
        <v>70</v>
      </c>
      <c r="P5">
        <v>6.9779999999999998</v>
      </c>
      <c r="Q5">
        <f t="shared" si="0"/>
        <v>0.14330753797649756</v>
      </c>
      <c r="R5">
        <v>252</v>
      </c>
      <c r="S5">
        <v>218</v>
      </c>
      <c r="T5">
        <v>0.375</v>
      </c>
      <c r="U5" s="7">
        <f t="shared" si="1"/>
        <v>2.0559093115559235</v>
      </c>
      <c r="V5" s="7">
        <f t="shared" si="2"/>
        <v>1.7785247219015528</v>
      </c>
      <c r="W5" s="7">
        <f t="shared" si="3"/>
        <v>3.0593888564820291E-3</v>
      </c>
      <c r="X5">
        <v>12257.35</v>
      </c>
      <c r="Z5">
        <f>1/(U5/Tableau13[[#This Row],[masses cumulées UX '[%']]])</f>
        <v>9.3146131944444441</v>
      </c>
      <c r="AA5" s="8">
        <f>1/(V5/Tableau13[[#This Row],[masses cumulées UY '[%']]])</f>
        <v>50.266380275229366</v>
      </c>
      <c r="AB5">
        <f>1/(1-(W5/Tableau13[[#This Row],[masses cumulées UZ '[%']]]))</f>
        <v>1.4407953122887855</v>
      </c>
    </row>
    <row r="6" spans="1:30" x14ac:dyDescent="0.3">
      <c r="B6" t="s">
        <v>3</v>
      </c>
      <c r="C6">
        <v>9.23</v>
      </c>
      <c r="D6">
        <v>0.11</v>
      </c>
      <c r="E6">
        <v>89.16</v>
      </c>
      <c r="F6">
        <v>89.42</v>
      </c>
      <c r="G6">
        <v>0.01</v>
      </c>
      <c r="H6">
        <v>70.010000000000005</v>
      </c>
      <c r="I6">
        <v>0.01</v>
      </c>
      <c r="J6">
        <v>0</v>
      </c>
      <c r="K6">
        <v>11897.88</v>
      </c>
      <c r="L6">
        <v>11897.88</v>
      </c>
      <c r="M6">
        <v>11897.88</v>
      </c>
      <c r="O6" s="3" t="s">
        <v>71</v>
      </c>
      <c r="P6">
        <v>7.4939999999999998</v>
      </c>
      <c r="Q6">
        <f t="shared" si="0"/>
        <v>0.13344008540165467</v>
      </c>
      <c r="R6">
        <v>3.28</v>
      </c>
      <c r="S6">
        <v>3.97</v>
      </c>
      <c r="T6">
        <v>0.3</v>
      </c>
      <c r="U6" s="7">
        <f t="shared" si="1"/>
        <v>2.6759454531362813E-2</v>
      </c>
      <c r="V6" s="7">
        <f t="shared" si="2"/>
        <v>3.2388730027289751E-2</v>
      </c>
      <c r="W6" s="7">
        <f t="shared" si="3"/>
        <v>2.4475110851856232E-3</v>
      </c>
      <c r="X6">
        <v>12257.35</v>
      </c>
      <c r="Z6">
        <f>1/(U6/Tableau13[[#This Row],[masses cumulées UX '[%']]])</f>
        <v>3331.9064817073172</v>
      </c>
      <c r="AA6" s="8">
        <f>1/(V6/Tableau13[[#This Row],[masses cumulées UY '[%']]])</f>
        <v>2760.8368690176321</v>
      </c>
      <c r="AB6">
        <f>1/(1-(W6/Tableau13[[#This Row],[masses cumulées UZ '[%']]]))</f>
        <v>1.3240668225788157</v>
      </c>
    </row>
    <row r="7" spans="1:30" x14ac:dyDescent="0.3">
      <c r="B7" t="s">
        <v>4</v>
      </c>
      <c r="C7">
        <v>12.11</v>
      </c>
      <c r="D7">
        <v>0.08</v>
      </c>
      <c r="E7">
        <v>90.03</v>
      </c>
      <c r="F7">
        <v>89.42</v>
      </c>
      <c r="G7">
        <v>0.01</v>
      </c>
      <c r="H7">
        <v>0.87</v>
      </c>
      <c r="I7">
        <v>0</v>
      </c>
      <c r="J7">
        <v>0</v>
      </c>
      <c r="K7">
        <v>11897.88</v>
      </c>
      <c r="L7">
        <v>11897.88</v>
      </c>
      <c r="M7">
        <v>11897.88</v>
      </c>
      <c r="O7" s="3" t="s">
        <v>72</v>
      </c>
      <c r="P7">
        <v>9.016</v>
      </c>
      <c r="Q7">
        <f t="shared" si="0"/>
        <v>0.11091393078970718</v>
      </c>
      <c r="R7" s="5">
        <v>6230</v>
      </c>
      <c r="S7">
        <v>0.94699999999999995</v>
      </c>
      <c r="T7">
        <v>2.7100000000000002E-3</v>
      </c>
      <c r="U7" s="7">
        <f t="shared" si="1"/>
        <v>50.826646869021438</v>
      </c>
      <c r="V7" s="7">
        <f t="shared" si="2"/>
        <v>7.7259766589026172E-3</v>
      </c>
      <c r="W7" s="7">
        <f t="shared" si="3"/>
        <v>2.2109183469510131E-5</v>
      </c>
      <c r="X7">
        <v>12257.35</v>
      </c>
      <c r="Z7">
        <f>1/(U7/Tableau13[[#This Row],[masses cumulées UX '[%']]])</f>
        <v>1.7713149606741576</v>
      </c>
      <c r="AA7" s="8">
        <f>1/(V7/Tableau13[[#This Row],[masses cumulées UY '[%']]])</f>
        <v>11573.941256599788</v>
      </c>
      <c r="AB7">
        <f>1/(1-(W7/Tableau13[[#This Row],[masses cumulées UZ '[%']]]))</f>
        <v>1.0022158173381575</v>
      </c>
    </row>
    <row r="8" spans="1:30" x14ac:dyDescent="0.3">
      <c r="B8" t="s">
        <v>5</v>
      </c>
      <c r="C8">
        <v>15.99</v>
      </c>
      <c r="D8">
        <v>0.06</v>
      </c>
      <c r="E8">
        <v>90.03</v>
      </c>
      <c r="F8">
        <v>89.91</v>
      </c>
      <c r="G8">
        <v>7.0000000000000007E-2</v>
      </c>
      <c r="H8">
        <v>0</v>
      </c>
      <c r="I8">
        <v>0.49</v>
      </c>
      <c r="J8">
        <v>0.06</v>
      </c>
      <c r="K8">
        <v>11897.88</v>
      </c>
      <c r="L8">
        <v>11897.88</v>
      </c>
      <c r="M8">
        <v>11897.88</v>
      </c>
      <c r="O8" s="3" t="s">
        <v>73</v>
      </c>
      <c r="P8">
        <v>9.3079999999999998</v>
      </c>
      <c r="Q8">
        <f t="shared" si="0"/>
        <v>0.10743446497636441</v>
      </c>
      <c r="R8">
        <v>9.61</v>
      </c>
      <c r="S8">
        <v>1.1800000000000001E-3</v>
      </c>
      <c r="T8">
        <v>6.0399999999999998E-5</v>
      </c>
      <c r="U8" s="7">
        <f t="shared" si="1"/>
        <v>7.8401938428779461E-2</v>
      </c>
      <c r="V8" s="7">
        <f t="shared" si="2"/>
        <v>9.6268769350634521E-6</v>
      </c>
      <c r="W8" s="7">
        <f t="shared" si="3"/>
        <v>4.9276556515070547E-7</v>
      </c>
      <c r="X8">
        <v>12257.35</v>
      </c>
      <c r="Z8">
        <f>1/(U8/Tableau13[[#This Row],[masses cumulées UX '[%']]])</f>
        <v>1148.3134448491157</v>
      </c>
      <c r="AA8" s="8">
        <f>1/(V8/Tableau13[[#This Row],[masses cumulées UY '[%']]])</f>
        <v>9339477.4449152537</v>
      </c>
      <c r="AB8">
        <f>1/(1-(W8/Tableau13[[#This Row],[masses cumulées UZ '[%']]]))</f>
        <v>1.0000070395576286</v>
      </c>
    </row>
    <row r="9" spans="1:30" x14ac:dyDescent="0.3">
      <c r="B9" t="s">
        <v>6</v>
      </c>
      <c r="C9">
        <v>16.43</v>
      </c>
      <c r="D9">
        <v>0.06</v>
      </c>
      <c r="E9">
        <v>90.1</v>
      </c>
      <c r="F9">
        <v>89.92</v>
      </c>
      <c r="G9">
        <v>0.09</v>
      </c>
      <c r="H9">
        <v>0.06</v>
      </c>
      <c r="I9">
        <v>0.01</v>
      </c>
      <c r="J9">
        <v>0.03</v>
      </c>
      <c r="K9">
        <v>11897.88</v>
      </c>
      <c r="L9">
        <v>11897.88</v>
      </c>
      <c r="M9">
        <v>11897.88</v>
      </c>
      <c r="O9" s="3" t="s">
        <v>74</v>
      </c>
      <c r="P9">
        <v>11.31</v>
      </c>
      <c r="Q9">
        <f t="shared" si="0"/>
        <v>8.8417329796640132E-2</v>
      </c>
      <c r="R9">
        <v>2.4299999999999999E-3</v>
      </c>
      <c r="S9">
        <v>7.0999999999999994E-2</v>
      </c>
      <c r="T9">
        <v>1.53</v>
      </c>
      <c r="U9" s="7">
        <f t="shared" si="1"/>
        <v>1.9824839790003547E-5</v>
      </c>
      <c r="V9" s="7">
        <f t="shared" si="2"/>
        <v>5.792442901605974E-4</v>
      </c>
      <c r="W9" s="7">
        <f t="shared" si="3"/>
        <v>1.248230653444668E-2</v>
      </c>
      <c r="X9">
        <v>12257.35</v>
      </c>
      <c r="Z9">
        <f>1/(U9/Tableau13[[#This Row],[masses cumulées UX '[%']]])</f>
        <v>4544803.4362139916</v>
      </c>
      <c r="AA9" s="8">
        <f>1/(V9/Tableau13[[#This Row],[masses cumulées UY '[%']]])</f>
        <v>155236.74816901411</v>
      </c>
      <c r="AB9">
        <f>1/(1-(W9/Tableau13[[#This Row],[masses cumulées UZ '[%']]]))</f>
        <v>1.1610252572852089</v>
      </c>
    </row>
    <row r="10" spans="1:30" x14ac:dyDescent="0.3">
      <c r="B10" t="s">
        <v>7</v>
      </c>
      <c r="C10">
        <v>17.059999999999999</v>
      </c>
      <c r="D10">
        <v>0.06</v>
      </c>
      <c r="E10">
        <v>90.13</v>
      </c>
      <c r="F10">
        <v>90</v>
      </c>
      <c r="G10">
        <v>2.21</v>
      </c>
      <c r="H10">
        <v>0.04</v>
      </c>
      <c r="I10">
        <v>0.08</v>
      </c>
      <c r="J10">
        <v>2.12</v>
      </c>
      <c r="K10">
        <v>11897.88</v>
      </c>
      <c r="L10">
        <v>11897.88</v>
      </c>
      <c r="M10">
        <v>11897.88</v>
      </c>
      <c r="O10" s="3" t="s">
        <v>75</v>
      </c>
      <c r="P10">
        <v>12.24</v>
      </c>
      <c r="Q10">
        <f t="shared" si="0"/>
        <v>8.1699346405228759E-2</v>
      </c>
      <c r="R10">
        <v>1.05</v>
      </c>
      <c r="S10">
        <v>0.23599999999999999</v>
      </c>
      <c r="T10">
        <v>4.3799999999999999E-2</v>
      </c>
      <c r="U10" s="7">
        <f t="shared" si="1"/>
        <v>8.5662887981496818E-3</v>
      </c>
      <c r="V10" s="7">
        <f t="shared" si="2"/>
        <v>1.9253753870126901E-3</v>
      </c>
      <c r="W10" s="7">
        <f t="shared" si="3"/>
        <v>3.5733661843710099E-4</v>
      </c>
      <c r="X10">
        <v>12257.35</v>
      </c>
      <c r="Z10">
        <f>1/(U10/Tableau13[[#This Row],[masses cumulées UX '[%']]])</f>
        <v>10521.475766666666</v>
      </c>
      <c r="AA10" s="8">
        <f>1/(V10/Tableau13[[#This Row],[masses cumulées UY '[%']]])</f>
        <v>46744.131355932208</v>
      </c>
      <c r="AB10">
        <f>1/(1-(W10/Tableau13[[#This Row],[masses cumulées UZ '[%']]]))</f>
        <v>1.0001617169257089</v>
      </c>
    </row>
    <row r="11" spans="1:30" x14ac:dyDescent="0.3">
      <c r="B11" t="s">
        <v>8</v>
      </c>
      <c r="C11">
        <v>18.09</v>
      </c>
      <c r="D11">
        <v>0.06</v>
      </c>
      <c r="E11">
        <v>90.29</v>
      </c>
      <c r="F11">
        <v>90.01</v>
      </c>
      <c r="G11">
        <v>2.2999999999999998</v>
      </c>
      <c r="H11">
        <v>0.16</v>
      </c>
      <c r="I11">
        <v>0</v>
      </c>
      <c r="J11">
        <v>0.09</v>
      </c>
      <c r="K11">
        <v>11897.88</v>
      </c>
      <c r="L11">
        <v>11897.88</v>
      </c>
      <c r="M11">
        <v>11897.88</v>
      </c>
      <c r="O11" s="3" t="s">
        <v>76</v>
      </c>
      <c r="P11">
        <v>12.26</v>
      </c>
      <c r="Q11">
        <f t="shared" si="0"/>
        <v>8.1566068515497553E-2</v>
      </c>
      <c r="R11">
        <v>1.0900000000000001</v>
      </c>
      <c r="S11">
        <v>0.18</v>
      </c>
      <c r="T11">
        <v>0.20100000000000001</v>
      </c>
      <c r="U11" s="7">
        <f t="shared" si="1"/>
        <v>8.8926236095077642E-3</v>
      </c>
      <c r="V11" s="7">
        <f t="shared" si="2"/>
        <v>1.4685066511113739E-3</v>
      </c>
      <c r="W11" s="7">
        <f t="shared" si="3"/>
        <v>1.6398324270743678E-3</v>
      </c>
      <c r="X11">
        <v>12257.35</v>
      </c>
      <c r="Z11">
        <f>1/(U11/Tableau13[[#This Row],[masses cumulées UX '[%']]])</f>
        <v>10153.359004587157</v>
      </c>
      <c r="AA11" s="8">
        <f>1/(V11/Tableau13[[#This Row],[masses cumulées UY '[%']]])</f>
        <v>61293.559638888895</v>
      </c>
      <c r="AB11">
        <f>1/(1-(W11/Tableau13[[#This Row],[masses cumulées UZ '[%']]]))</f>
        <v>1.0007134793102537</v>
      </c>
    </row>
    <row r="12" spans="1:30" x14ac:dyDescent="0.3">
      <c r="B12" t="s">
        <v>9</v>
      </c>
      <c r="C12">
        <v>18.510000000000002</v>
      </c>
      <c r="D12">
        <v>0.05</v>
      </c>
      <c r="E12">
        <v>90.29</v>
      </c>
      <c r="F12">
        <v>90.02</v>
      </c>
      <c r="G12">
        <v>8.41</v>
      </c>
      <c r="H12">
        <v>0</v>
      </c>
      <c r="I12">
        <v>0.02</v>
      </c>
      <c r="J12">
        <v>6.11</v>
      </c>
      <c r="K12">
        <v>11897.88</v>
      </c>
      <c r="L12">
        <v>11897.88</v>
      </c>
      <c r="M12">
        <v>11897.88</v>
      </c>
      <c r="O12" s="3" t="s">
        <v>77</v>
      </c>
      <c r="P12">
        <v>12.34</v>
      </c>
      <c r="Q12">
        <f t="shared" si="0"/>
        <v>8.1037277147487846E-2</v>
      </c>
      <c r="R12">
        <v>6.5299999999999997E-2</v>
      </c>
      <c r="S12">
        <v>4.0400000000000002E-3</v>
      </c>
      <c r="T12">
        <v>7.3400000000000002E-3</v>
      </c>
      <c r="U12" s="7">
        <f t="shared" si="1"/>
        <v>5.3274157954207068E-4</v>
      </c>
      <c r="V12" s="7">
        <f t="shared" si="2"/>
        <v>3.2959815947166394E-5</v>
      </c>
      <c r="W12" s="7">
        <f t="shared" si="3"/>
        <v>5.988243788420825E-5</v>
      </c>
      <c r="X12">
        <v>12257.35</v>
      </c>
      <c r="Z12">
        <f>1/(U12/Tableau13[[#This Row],[masses cumulées UX '[%']]])</f>
        <v>169481.79655436447</v>
      </c>
      <c r="AA12" s="8">
        <f>1/(V12/Tableau13[[#This Row],[masses cumulées UY '[%']]])</f>
        <v>2731204.5717821778</v>
      </c>
      <c r="AB12">
        <f>1/(1-(W12/Tableau13[[#This Row],[masses cumulées UZ '[%']]]))</f>
        <v>1.0000071204357044</v>
      </c>
      <c r="AD12" t="s">
        <v>122</v>
      </c>
    </row>
    <row r="13" spans="1:30" x14ac:dyDescent="0.3">
      <c r="B13" t="s">
        <v>10</v>
      </c>
      <c r="C13">
        <v>19.98</v>
      </c>
      <c r="D13">
        <v>0.05</v>
      </c>
      <c r="E13">
        <v>90.31</v>
      </c>
      <c r="F13">
        <v>90.02</v>
      </c>
      <c r="G13">
        <v>8.68</v>
      </c>
      <c r="H13">
        <v>0.02</v>
      </c>
      <c r="I13">
        <v>0</v>
      </c>
      <c r="J13">
        <v>0.27</v>
      </c>
      <c r="K13">
        <v>11897.88</v>
      </c>
      <c r="L13">
        <v>11897.88</v>
      </c>
      <c r="M13">
        <v>11897.88</v>
      </c>
      <c r="O13" s="3" t="s">
        <v>78</v>
      </c>
      <c r="P13">
        <v>12.45</v>
      </c>
      <c r="Q13">
        <f t="shared" si="0"/>
        <v>8.0321285140562249E-2</v>
      </c>
      <c r="R13">
        <v>1.31</v>
      </c>
      <c r="S13">
        <v>4.4499999999999998E-2</v>
      </c>
      <c r="T13">
        <v>5.7099999999999998E-2</v>
      </c>
      <c r="U13" s="7">
        <f t="shared" si="1"/>
        <v>1.0687465071977223E-2</v>
      </c>
      <c r="V13" s="7">
        <f t="shared" si="2"/>
        <v>3.630474776358674E-4</v>
      </c>
      <c r="W13" s="7">
        <f t="shared" si="3"/>
        <v>4.6584294321366359E-4</v>
      </c>
      <c r="X13">
        <v>12257.35</v>
      </c>
      <c r="Z13">
        <f>1/(U13/Tableau13[[#This Row],[masses cumulées UX '[%']]])</f>
        <v>8450.086095419847</v>
      </c>
      <c r="AA13" s="8">
        <f>1/(V13/Tableau13[[#This Row],[masses cumulées UY '[%']]])</f>
        <v>247956.54988764046</v>
      </c>
      <c r="AB13">
        <f>1/(1-(W13/Tableau13[[#This Row],[masses cumulées UZ '[%']]]))</f>
        <v>1.0000536714223118</v>
      </c>
    </row>
    <row r="14" spans="1:30" x14ac:dyDescent="0.3">
      <c r="B14" t="s">
        <v>11</v>
      </c>
      <c r="C14">
        <v>20.16</v>
      </c>
      <c r="D14">
        <v>0.05</v>
      </c>
      <c r="E14">
        <v>91.15</v>
      </c>
      <c r="F14">
        <v>90.02</v>
      </c>
      <c r="G14">
        <v>8.6999999999999993</v>
      </c>
      <c r="H14">
        <v>0.84</v>
      </c>
      <c r="I14">
        <v>0</v>
      </c>
      <c r="J14">
        <v>0.02</v>
      </c>
      <c r="K14">
        <v>11897.88</v>
      </c>
      <c r="L14">
        <v>11897.88</v>
      </c>
      <c r="M14">
        <v>11897.88</v>
      </c>
      <c r="O14" s="3" t="s">
        <v>79</v>
      </c>
      <c r="P14">
        <v>12.88</v>
      </c>
      <c r="Q14">
        <f t="shared" si="0"/>
        <v>7.7639751552795025E-2</v>
      </c>
      <c r="R14">
        <v>5.4799999999999998E-4</v>
      </c>
      <c r="S14">
        <v>8.9200000000000002E-2</v>
      </c>
      <c r="T14">
        <v>78.8</v>
      </c>
      <c r="U14" s="7">
        <f t="shared" si="1"/>
        <v>4.4707869156057384E-6</v>
      </c>
      <c r="V14" s="7">
        <f t="shared" si="2"/>
        <v>7.2772662932852532E-4</v>
      </c>
      <c r="W14" s="7">
        <f t="shared" si="3"/>
        <v>0.64287957837542375</v>
      </c>
      <c r="X14">
        <v>12257.35</v>
      </c>
      <c r="Z14">
        <f>1/(U14/Tableau13[[#This Row],[masses cumulées UX '[%']]])</f>
        <v>20387909.717153285</v>
      </c>
      <c r="AA14" s="8">
        <f>1/(V14/Tableau13[[#This Row],[masses cumulées UY '[%']]])</f>
        <v>123700.29674887891</v>
      </c>
      <c r="AB14">
        <f>1/(1-(W14/Tableau13[[#This Row],[masses cumulées UZ '[%']]]))</f>
        <v>1.0797902407726208</v>
      </c>
    </row>
    <row r="15" spans="1:30" x14ac:dyDescent="0.3">
      <c r="B15" t="s">
        <v>12</v>
      </c>
      <c r="C15">
        <v>20.6</v>
      </c>
      <c r="D15">
        <v>0.05</v>
      </c>
      <c r="E15">
        <v>91.15</v>
      </c>
      <c r="F15">
        <v>90.39</v>
      </c>
      <c r="G15">
        <v>8.7899999999999991</v>
      </c>
      <c r="H15">
        <v>0</v>
      </c>
      <c r="I15">
        <v>0.37</v>
      </c>
      <c r="J15">
        <v>0.09</v>
      </c>
      <c r="K15">
        <v>11897.88</v>
      </c>
      <c r="L15">
        <v>11897.88</v>
      </c>
      <c r="M15">
        <v>11897.88</v>
      </c>
      <c r="O15" s="3" t="s">
        <v>80</v>
      </c>
      <c r="P15">
        <v>14.33873</v>
      </c>
      <c r="Q15">
        <f t="shared" si="0"/>
        <v>6.9741183493935655E-2</v>
      </c>
      <c r="R15">
        <v>5.08</v>
      </c>
      <c r="S15">
        <v>2.4499999999999999E-3</v>
      </c>
      <c r="T15">
        <v>2.84</v>
      </c>
      <c r="U15" s="7">
        <f t="shared" si="1"/>
        <v>4.1444521042476555E-2</v>
      </c>
      <c r="V15" s="7">
        <f t="shared" si="2"/>
        <v>1.998800719568259E-5</v>
      </c>
      <c r="W15" s="7">
        <f t="shared" si="3"/>
        <v>2.3169771606423899E-2</v>
      </c>
      <c r="X15">
        <v>12257.35</v>
      </c>
      <c r="Z15">
        <f>1/(U15/Tableau13[[#This Row],[masses cumulées UX '[%']]])</f>
        <v>2199.3256938976378</v>
      </c>
      <c r="AA15" s="8">
        <f>1/(V15/Tableau13[[#This Row],[masses cumulées UY '[%']]])</f>
        <v>4522211.7</v>
      </c>
      <c r="AB15">
        <f>1/(1-(W15/Tableau13[[#This Row],[masses cumulées UZ '[%']]]))</f>
        <v>1.002642890417951</v>
      </c>
    </row>
    <row r="16" spans="1:30" x14ac:dyDescent="0.3">
      <c r="B16" t="s">
        <v>13</v>
      </c>
      <c r="C16">
        <v>21.59</v>
      </c>
      <c r="D16">
        <v>0.05</v>
      </c>
      <c r="E16">
        <v>91.15</v>
      </c>
      <c r="F16">
        <v>91.53</v>
      </c>
      <c r="G16">
        <v>8.81</v>
      </c>
      <c r="H16">
        <v>0</v>
      </c>
      <c r="I16">
        <v>1.1399999999999999</v>
      </c>
      <c r="J16">
        <v>0.02</v>
      </c>
      <c r="K16">
        <v>11897.88</v>
      </c>
      <c r="L16">
        <v>11897.88</v>
      </c>
      <c r="M16">
        <v>11897.88</v>
      </c>
      <c r="O16" s="3" t="s">
        <v>81</v>
      </c>
      <c r="P16">
        <v>14.897030000000001</v>
      </c>
      <c r="Q16">
        <f t="shared" si="0"/>
        <v>6.7127474402615822E-2</v>
      </c>
      <c r="R16">
        <v>14</v>
      </c>
      <c r="S16">
        <v>1.01E-2</v>
      </c>
      <c r="T16">
        <v>5.7299999999999997E-2</v>
      </c>
      <c r="U16" s="7">
        <f t="shared" si="1"/>
        <v>0.11421718397532908</v>
      </c>
      <c r="V16" s="7">
        <f t="shared" si="2"/>
        <v>8.2399539867915978E-5</v>
      </c>
      <c r="W16" s="7">
        <f t="shared" si="3"/>
        <v>4.6747461727045405E-4</v>
      </c>
      <c r="X16">
        <v>12257.35</v>
      </c>
      <c r="Z16">
        <f>1/(U16/Tableau13[[#This Row],[masses cumulées UX '[%']]])</f>
        <v>798.04103750000013</v>
      </c>
      <c r="AA16" s="8">
        <f>1/(V16/Tableau13[[#This Row],[masses cumulées UY '[%']]])</f>
        <v>1110807.1737623764</v>
      </c>
      <c r="AB16">
        <f>1/(1-(W16/Tableau13[[#This Row],[masses cumulées UZ '[%']]]))</f>
        <v>1.0000530646337844</v>
      </c>
    </row>
    <row r="17" spans="2:30" x14ac:dyDescent="0.3">
      <c r="B17" t="s">
        <v>14</v>
      </c>
      <c r="C17">
        <v>22.75</v>
      </c>
      <c r="D17">
        <v>0.04</v>
      </c>
      <c r="E17">
        <v>91.16</v>
      </c>
      <c r="F17">
        <v>94.19</v>
      </c>
      <c r="G17">
        <v>8.86</v>
      </c>
      <c r="H17">
        <v>0</v>
      </c>
      <c r="I17">
        <v>2.66</v>
      </c>
      <c r="J17">
        <v>0.05</v>
      </c>
      <c r="K17">
        <v>11897.88</v>
      </c>
      <c r="L17">
        <v>11897.88</v>
      </c>
      <c r="M17">
        <v>11897.88</v>
      </c>
      <c r="O17" s="3" t="s">
        <v>82</v>
      </c>
      <c r="P17">
        <v>15.12</v>
      </c>
      <c r="Q17">
        <f t="shared" si="0"/>
        <v>6.6137566137566148E-2</v>
      </c>
      <c r="R17">
        <v>18.8</v>
      </c>
      <c r="S17">
        <v>4.28</v>
      </c>
      <c r="T17">
        <v>0.88900000000000001</v>
      </c>
      <c r="U17" s="7">
        <f t="shared" si="1"/>
        <v>0.15337736133829907</v>
      </c>
      <c r="V17" s="7">
        <f t="shared" si="2"/>
        <v>3.4917824815314892E-2</v>
      </c>
      <c r="W17" s="7">
        <f t="shared" si="3"/>
        <v>7.2527911824333963E-3</v>
      </c>
      <c r="X17">
        <v>12257.35</v>
      </c>
      <c r="Z17">
        <f>1/(U17/Tableau13[[#This Row],[masses cumulées UX '[%']]])</f>
        <v>594.35107765957434</v>
      </c>
      <c r="AA17" s="8">
        <f>1/(V17/Tableau13[[#This Row],[masses cumulées UY '[%']]])</f>
        <v>2697.4761600467291</v>
      </c>
      <c r="AB17">
        <f>1/(1-(W17/Tableau13[[#This Row],[masses cumulées UZ '[%']]]))</f>
        <v>1.0008192701103236</v>
      </c>
    </row>
    <row r="18" spans="2:30" x14ac:dyDescent="0.3">
      <c r="B18" t="s">
        <v>15</v>
      </c>
      <c r="C18">
        <v>25.06</v>
      </c>
      <c r="D18">
        <v>0.04</v>
      </c>
      <c r="E18">
        <v>91.16</v>
      </c>
      <c r="F18">
        <v>94.57</v>
      </c>
      <c r="G18">
        <v>8.86</v>
      </c>
      <c r="H18">
        <v>0</v>
      </c>
      <c r="I18">
        <v>0.38</v>
      </c>
      <c r="J18">
        <v>0</v>
      </c>
      <c r="K18">
        <v>11897.88</v>
      </c>
      <c r="L18">
        <v>11897.88</v>
      </c>
      <c r="M18">
        <v>11897.88</v>
      </c>
      <c r="O18" s="3" t="s">
        <v>83</v>
      </c>
      <c r="P18">
        <v>15.35</v>
      </c>
      <c r="Q18">
        <f t="shared" si="0"/>
        <v>6.5146579804560262E-2</v>
      </c>
      <c r="R18">
        <v>3.5400000000000001E-2</v>
      </c>
      <c r="S18">
        <v>81.900000000000006</v>
      </c>
      <c r="T18">
        <v>0.92900000000000005</v>
      </c>
      <c r="U18" s="7">
        <f t="shared" si="1"/>
        <v>2.8880630805190355E-4</v>
      </c>
      <c r="V18" s="7">
        <f t="shared" si="2"/>
        <v>0.66817052625567519</v>
      </c>
      <c r="W18" s="7">
        <f t="shared" si="3"/>
        <v>7.5791259937914805E-3</v>
      </c>
      <c r="X18">
        <v>12257.35</v>
      </c>
      <c r="Z18">
        <f>1/(U18/Tableau13[[#This Row],[masses cumulées UX '[%']]])</f>
        <v>315644.07514124294</v>
      </c>
      <c r="AA18" s="8">
        <f>1/(V18/Tableau13[[#This Row],[masses cumulées UY '[%']]])</f>
        <v>141.53572521367519</v>
      </c>
      <c r="AB18">
        <f>1/(1-(W18/Tableau13[[#This Row],[masses cumulées UZ '[%']]]))</f>
        <v>1.0008561642178635</v>
      </c>
    </row>
    <row r="19" spans="2:30" x14ac:dyDescent="0.3">
      <c r="B19" t="s">
        <v>16</v>
      </c>
      <c r="C19">
        <v>26.67</v>
      </c>
      <c r="D19">
        <v>0.04</v>
      </c>
      <c r="E19">
        <v>91.16</v>
      </c>
      <c r="F19">
        <v>94.57</v>
      </c>
      <c r="G19">
        <v>8.86</v>
      </c>
      <c r="H19">
        <v>0</v>
      </c>
      <c r="I19">
        <v>0</v>
      </c>
      <c r="J19">
        <v>0</v>
      </c>
      <c r="K19">
        <v>11897.88</v>
      </c>
      <c r="L19">
        <v>11897.88</v>
      </c>
      <c r="M19">
        <v>11897.88</v>
      </c>
      <c r="O19" s="3" t="s">
        <v>84</v>
      </c>
      <c r="P19">
        <v>16.02</v>
      </c>
      <c r="Q19">
        <f t="shared" si="0"/>
        <v>6.2421972534332085E-2</v>
      </c>
      <c r="R19">
        <v>1.45</v>
      </c>
      <c r="S19">
        <v>2.2100000000000002E-2</v>
      </c>
      <c r="T19">
        <v>0.95899999999999996</v>
      </c>
      <c r="U19" s="7">
        <f t="shared" si="1"/>
        <v>1.1829636911730512E-2</v>
      </c>
      <c r="V19" s="7">
        <f t="shared" si="2"/>
        <v>1.8029998327534093E-4</v>
      </c>
      <c r="W19" s="7">
        <f t="shared" si="3"/>
        <v>7.8238771023100423E-3</v>
      </c>
      <c r="X19">
        <v>12257.35</v>
      </c>
      <c r="Z19">
        <f>1/(U19/Tableau13[[#This Row],[masses cumulées UX '[%']]])</f>
        <v>7706.0691448275857</v>
      </c>
      <c r="AA19" s="8">
        <f>1/(V19/Tableau13[[#This Row],[masses cumulées UY '[%']]])</f>
        <v>524514.74638009048</v>
      </c>
      <c r="AB19">
        <f>1/(1-(W19/Tableau13[[#This Row],[masses cumulées UZ '[%']]]))</f>
        <v>1.0008838365836477</v>
      </c>
    </row>
    <row r="20" spans="2:30" x14ac:dyDescent="0.3">
      <c r="B20" t="s">
        <v>17</v>
      </c>
      <c r="C20">
        <v>27.39</v>
      </c>
      <c r="D20">
        <v>0.04</v>
      </c>
      <c r="E20">
        <v>91.16</v>
      </c>
      <c r="F20">
        <v>94.59</v>
      </c>
      <c r="G20">
        <v>12.1</v>
      </c>
      <c r="H20">
        <v>0</v>
      </c>
      <c r="I20">
        <v>0.01</v>
      </c>
      <c r="J20">
        <v>3.24</v>
      </c>
      <c r="K20">
        <v>11897.88</v>
      </c>
      <c r="L20">
        <v>11897.88</v>
      </c>
      <c r="M20">
        <v>11897.88</v>
      </c>
      <c r="O20" s="3" t="s">
        <v>85</v>
      </c>
      <c r="P20">
        <v>16.2</v>
      </c>
      <c r="Q20">
        <f t="shared" si="0"/>
        <v>6.1728395061728399E-2</v>
      </c>
      <c r="R20">
        <v>1.02</v>
      </c>
      <c r="S20">
        <v>0.34899999999999998</v>
      </c>
      <c r="T20">
        <v>241</v>
      </c>
      <c r="U20" s="7">
        <f t="shared" si="1"/>
        <v>8.3215376896311199E-3</v>
      </c>
      <c r="V20" s="7">
        <f t="shared" si="2"/>
        <v>2.8472712290992749E-3</v>
      </c>
      <c r="W20" s="7">
        <f t="shared" si="3"/>
        <v>1.9661672384324507</v>
      </c>
      <c r="X20">
        <v>12257.35</v>
      </c>
      <c r="Z20">
        <f>1/(U20/Tableau13[[#This Row],[masses cumulées UX '[%']]])</f>
        <v>10954.706137254901</v>
      </c>
      <c r="AA20" s="8">
        <f>1/(V20/Tableau13[[#This Row],[masses cumulées UY '[%']]])</f>
        <v>33221.281848137543</v>
      </c>
      <c r="AB20">
        <f>1/(1-(W20/Tableau13[[#This Row],[masses cumulées UZ '[%']]]))</f>
        <v>1.194020099274691</v>
      </c>
      <c r="AD20" t="s">
        <v>123</v>
      </c>
    </row>
    <row r="21" spans="2:30" x14ac:dyDescent="0.3">
      <c r="B21" t="s">
        <v>18</v>
      </c>
      <c r="C21">
        <v>28.49</v>
      </c>
      <c r="D21">
        <v>0.04</v>
      </c>
      <c r="E21">
        <v>91.21</v>
      </c>
      <c r="F21">
        <v>94.59</v>
      </c>
      <c r="G21">
        <v>17.32</v>
      </c>
      <c r="H21">
        <v>0.06</v>
      </c>
      <c r="I21">
        <v>0</v>
      </c>
      <c r="J21">
        <v>5.22</v>
      </c>
      <c r="K21">
        <v>11897.88</v>
      </c>
      <c r="L21">
        <v>11897.88</v>
      </c>
      <c r="M21">
        <v>11897.88</v>
      </c>
      <c r="O21" s="3" t="s">
        <v>86</v>
      </c>
      <c r="P21">
        <v>16.43</v>
      </c>
      <c r="Q21">
        <f t="shared" si="0"/>
        <v>6.0864272671941569E-2</v>
      </c>
      <c r="R21">
        <v>2.2799999999999998</v>
      </c>
      <c r="S21">
        <v>0.39</v>
      </c>
      <c r="T21">
        <v>794</v>
      </c>
      <c r="U21" s="7">
        <f t="shared" si="1"/>
        <v>1.8601084247410735E-2</v>
      </c>
      <c r="V21" s="7">
        <f t="shared" si="2"/>
        <v>3.18176441074131E-3</v>
      </c>
      <c r="W21" s="7">
        <f t="shared" si="3"/>
        <v>6.4777460054579485</v>
      </c>
      <c r="X21">
        <v>12257.35</v>
      </c>
      <c r="Z21">
        <f>1/(U21/Tableau13[[#This Row],[masses cumulées UX '[%']]])</f>
        <v>4903.4776030701751</v>
      </c>
      <c r="AA21" s="8">
        <f>1/(V21/Tableau13[[#This Row],[masses cumulées UY '[%']]])</f>
        <v>29728.788115384617</v>
      </c>
      <c r="AB21">
        <f>1/(1-(W21/Tableau13[[#This Row],[masses cumulées UZ '[%']]]))</f>
        <v>1.5974538143746513</v>
      </c>
    </row>
    <row r="22" spans="2:30" x14ac:dyDescent="0.3">
      <c r="B22" t="s">
        <v>19</v>
      </c>
      <c r="C22">
        <v>30.67</v>
      </c>
      <c r="D22">
        <v>0.03</v>
      </c>
      <c r="E22">
        <v>92.88</v>
      </c>
      <c r="F22">
        <v>94.59</v>
      </c>
      <c r="G22">
        <v>17.59</v>
      </c>
      <c r="H22">
        <v>1.67</v>
      </c>
      <c r="I22">
        <v>0.01</v>
      </c>
      <c r="J22">
        <v>0.27</v>
      </c>
      <c r="K22">
        <v>11897.88</v>
      </c>
      <c r="L22">
        <v>11897.88</v>
      </c>
      <c r="M22">
        <v>11897.88</v>
      </c>
      <c r="O22" s="3" t="s">
        <v>87</v>
      </c>
      <c r="P22">
        <v>16.57</v>
      </c>
      <c r="Q22">
        <f t="shared" si="0"/>
        <v>6.0350030175015085E-2</v>
      </c>
      <c r="R22">
        <v>5.19</v>
      </c>
      <c r="S22">
        <v>12.6</v>
      </c>
      <c r="T22">
        <v>56.2</v>
      </c>
      <c r="U22" s="7">
        <f t="shared" si="1"/>
        <v>4.234194177371129E-2</v>
      </c>
      <c r="V22" s="7">
        <f t="shared" si="2"/>
        <v>0.10279546557779616</v>
      </c>
      <c r="W22" s="7">
        <f t="shared" si="3"/>
        <v>0.45850040995810676</v>
      </c>
      <c r="X22">
        <v>12257.35</v>
      </c>
      <c r="Z22">
        <f>1/(U22/Tableau13[[#This Row],[masses cumulées UX '[%']]])</f>
        <v>2193.5696878612712</v>
      </c>
      <c r="AA22" s="8">
        <f>1/(V22/Tableau13[[#This Row],[masses cumulées UY '[%']]])</f>
        <v>920.17677500000025</v>
      </c>
      <c r="AB22">
        <f>1/(1-(W22/Tableau13[[#This Row],[masses cumulées UZ '[%']]]))</f>
        <v>1.0267635887651436</v>
      </c>
    </row>
    <row r="23" spans="2:30" x14ac:dyDescent="0.3">
      <c r="B23" t="s">
        <v>20</v>
      </c>
      <c r="C23">
        <v>31.91</v>
      </c>
      <c r="D23">
        <v>0.03</v>
      </c>
      <c r="E23">
        <v>92.88</v>
      </c>
      <c r="F23">
        <v>94.72</v>
      </c>
      <c r="G23">
        <v>18.260000000000002</v>
      </c>
      <c r="H23">
        <v>0</v>
      </c>
      <c r="I23">
        <v>0.13</v>
      </c>
      <c r="J23">
        <v>0.68</v>
      </c>
      <c r="K23">
        <v>11897.88</v>
      </c>
      <c r="L23">
        <v>11897.88</v>
      </c>
      <c r="M23">
        <v>11897.88</v>
      </c>
      <c r="O23" s="3" t="s">
        <v>88</v>
      </c>
      <c r="P23">
        <v>16.760000000000002</v>
      </c>
      <c r="Q23">
        <f t="shared" si="0"/>
        <v>5.9665871121718374E-2</v>
      </c>
      <c r="R23">
        <v>0.8</v>
      </c>
      <c r="S23">
        <v>1.63</v>
      </c>
      <c r="T23">
        <v>13.8</v>
      </c>
      <c r="U23" s="7">
        <f t="shared" si="1"/>
        <v>6.5266962271616621E-3</v>
      </c>
      <c r="V23" s="7">
        <f t="shared" si="2"/>
        <v>1.3298143562841884E-2</v>
      </c>
      <c r="W23" s="7">
        <f t="shared" si="3"/>
        <v>0.11258550991853868</v>
      </c>
      <c r="X23">
        <v>12257.35</v>
      </c>
      <c r="Z23">
        <f>1/(U23/Tableau13[[#This Row],[masses cumulées UX '[%']]])</f>
        <v>14230.78335</v>
      </c>
      <c r="AA23" s="8">
        <f>1/(V23/Tableau13[[#This Row],[masses cumulées UY '[%']]])</f>
        <v>7122.7987239263812</v>
      </c>
      <c r="AB23">
        <f>1/(1-(W23/Tableau13[[#This Row],[masses cumulées UZ '[%']]]))</f>
        <v>1.0062039421637761</v>
      </c>
    </row>
    <row r="24" spans="2:30" x14ac:dyDescent="0.3">
      <c r="B24" t="s">
        <v>21</v>
      </c>
      <c r="C24">
        <v>33.119999999999997</v>
      </c>
      <c r="D24">
        <v>0.03</v>
      </c>
      <c r="E24">
        <v>92.89</v>
      </c>
      <c r="F24">
        <v>94.72</v>
      </c>
      <c r="G24">
        <v>18.64</v>
      </c>
      <c r="H24">
        <v>0.02</v>
      </c>
      <c r="I24">
        <v>0</v>
      </c>
      <c r="J24">
        <v>0.38</v>
      </c>
      <c r="K24">
        <v>11897.88</v>
      </c>
      <c r="L24">
        <v>11897.88</v>
      </c>
      <c r="M24">
        <v>11897.88</v>
      </c>
      <c r="O24" s="3" t="s">
        <v>89</v>
      </c>
      <c r="P24">
        <v>17.18</v>
      </c>
      <c r="Q24">
        <f t="shared" si="0"/>
        <v>5.8207217694994179E-2</v>
      </c>
      <c r="R24">
        <v>3.01</v>
      </c>
      <c r="S24">
        <v>1.17E-4</v>
      </c>
      <c r="T24">
        <v>0.22</v>
      </c>
      <c r="U24" s="7">
        <f t="shared" si="1"/>
        <v>2.4556694554695752E-2</v>
      </c>
      <c r="V24" s="7">
        <f t="shared" si="2"/>
        <v>9.5452932322239304E-7</v>
      </c>
      <c r="W24" s="7">
        <f t="shared" si="3"/>
        <v>1.7948414624694572E-3</v>
      </c>
      <c r="X24">
        <v>12257.35</v>
      </c>
      <c r="Z24">
        <f>1/(U24/Tableau13[[#This Row],[masses cumulées UX '[%']]])</f>
        <v>3782.6752209302326</v>
      </c>
      <c r="AA24" s="8">
        <f>1/(V24/Tableau13[[#This Row],[masses cumulées UY '[%']]])</f>
        <v>99232153.162393168</v>
      </c>
      <c r="AB24">
        <f>1/(1-(W24/Tableau13[[#This Row],[masses cumulées UZ '[%']]]))</f>
        <v>1.0000962990506437</v>
      </c>
    </row>
    <row r="25" spans="2:30" x14ac:dyDescent="0.3">
      <c r="B25" t="s">
        <v>22</v>
      </c>
      <c r="C25">
        <v>33.21</v>
      </c>
      <c r="D25">
        <v>0.03</v>
      </c>
      <c r="E25">
        <v>92.9</v>
      </c>
      <c r="F25">
        <v>94.72</v>
      </c>
      <c r="G25">
        <v>28.39</v>
      </c>
      <c r="H25">
        <v>0.01</v>
      </c>
      <c r="I25">
        <v>0</v>
      </c>
      <c r="J25">
        <v>9.74</v>
      </c>
      <c r="K25">
        <v>11897.88</v>
      </c>
      <c r="L25">
        <v>11897.88</v>
      </c>
      <c r="M25">
        <v>11897.88</v>
      </c>
      <c r="O25" s="3" t="s">
        <v>90</v>
      </c>
      <c r="P25">
        <v>17.28</v>
      </c>
      <c r="Q25">
        <f t="shared" si="0"/>
        <v>5.7870370370370364E-2</v>
      </c>
      <c r="R25">
        <v>12.7</v>
      </c>
      <c r="S25">
        <v>0.59499999999999997</v>
      </c>
      <c r="T25">
        <v>0.28899999999999998</v>
      </c>
      <c r="U25" s="7">
        <f t="shared" si="1"/>
        <v>0.10361130260619139</v>
      </c>
      <c r="V25" s="7">
        <f t="shared" si="2"/>
        <v>4.8542303189514861E-3</v>
      </c>
      <c r="W25" s="7">
        <f t="shared" si="3"/>
        <v>2.3577690120621503E-3</v>
      </c>
      <c r="X25">
        <v>12257.35</v>
      </c>
      <c r="Z25">
        <f>1/(U25/Tableau13[[#This Row],[masses cumulées UX '[%']]])</f>
        <v>896.62032677165359</v>
      </c>
      <c r="AA25" s="8">
        <f>1/(V25/Tableau13[[#This Row],[masses cumulées UY '[%']]])</f>
        <v>19512.877176470589</v>
      </c>
      <c r="AB25">
        <f>1/(1-(W25/Tableau13[[#This Row],[masses cumulées UZ '[%']]]))</f>
        <v>1.0000830561760952</v>
      </c>
    </row>
    <row r="26" spans="2:30" x14ac:dyDescent="0.3">
      <c r="B26" t="s">
        <v>23</v>
      </c>
      <c r="C26">
        <v>34.71</v>
      </c>
      <c r="D26">
        <v>0.03</v>
      </c>
      <c r="E26">
        <v>93.63</v>
      </c>
      <c r="F26">
        <v>94.73</v>
      </c>
      <c r="G26">
        <v>31.05</v>
      </c>
      <c r="H26">
        <v>0.73</v>
      </c>
      <c r="I26">
        <v>0</v>
      </c>
      <c r="J26">
        <v>2.66</v>
      </c>
      <c r="K26">
        <v>11897.88</v>
      </c>
      <c r="L26">
        <v>11897.88</v>
      </c>
      <c r="M26">
        <v>11897.88</v>
      </c>
      <c r="O26" s="3" t="s">
        <v>91</v>
      </c>
      <c r="P26">
        <v>17.420000000000002</v>
      </c>
      <c r="Q26">
        <f t="shared" si="0"/>
        <v>5.7405281285878296E-2</v>
      </c>
      <c r="R26">
        <v>2.4500000000000002</v>
      </c>
      <c r="S26">
        <v>4.09</v>
      </c>
      <c r="T26">
        <v>1.08</v>
      </c>
      <c r="U26" s="7">
        <f t="shared" si="1"/>
        <v>1.998800719568259E-2</v>
      </c>
      <c r="V26" s="7">
        <f t="shared" si="2"/>
        <v>3.3367734461363999E-2</v>
      </c>
      <c r="W26" s="7">
        <f t="shared" si="3"/>
        <v>8.8110399066682436E-3</v>
      </c>
      <c r="X26">
        <v>12257.35</v>
      </c>
      <c r="Z26">
        <f>1/(U26/Tableau13[[#This Row],[masses cumulées UX '[%']]])</f>
        <v>4684.3089</v>
      </c>
      <c r="AA26" s="8">
        <f>1/(V26/Tableau13[[#This Row],[masses cumulées UY '[%']]])</f>
        <v>2838.9700867970664</v>
      </c>
      <c r="AB26">
        <f>1/(1-(W26/Tableau13[[#This Row],[masses cumulées UZ '[%']]]))</f>
        <v>1.0002838499491109</v>
      </c>
    </row>
    <row r="27" spans="2:30" x14ac:dyDescent="0.3">
      <c r="B27" t="s">
        <v>24</v>
      </c>
      <c r="C27">
        <v>35.28</v>
      </c>
      <c r="D27">
        <v>0.03</v>
      </c>
      <c r="E27">
        <v>93.64</v>
      </c>
      <c r="F27">
        <v>94.73</v>
      </c>
      <c r="G27">
        <v>36.15</v>
      </c>
      <c r="H27">
        <v>0.01</v>
      </c>
      <c r="I27">
        <v>0</v>
      </c>
      <c r="J27">
        <v>5.0999999999999996</v>
      </c>
      <c r="K27">
        <v>11897.88</v>
      </c>
      <c r="L27">
        <v>11897.88</v>
      </c>
      <c r="M27">
        <v>11897.88</v>
      </c>
      <c r="O27" s="3" t="s">
        <v>92</v>
      </c>
      <c r="P27">
        <v>17.47</v>
      </c>
      <c r="Q27">
        <f t="shared" si="0"/>
        <v>5.7240984544934176E-2</v>
      </c>
      <c r="R27">
        <v>40.299999999999997</v>
      </c>
      <c r="S27">
        <v>3.5700000000000003E-2</v>
      </c>
      <c r="T27">
        <v>25.9</v>
      </c>
      <c r="U27" s="7">
        <f t="shared" si="1"/>
        <v>0.32878232244326872</v>
      </c>
      <c r="V27" s="7">
        <f t="shared" si="2"/>
        <v>2.9125381913708916E-4</v>
      </c>
      <c r="W27" s="7">
        <f t="shared" si="3"/>
        <v>0.21130179035435881</v>
      </c>
      <c r="X27">
        <v>12257.35</v>
      </c>
      <c r="Z27">
        <f>1/(U27/Tableau13[[#This Row],[masses cumulées UX '[%']]])</f>
        <v>284.80849975186106</v>
      </c>
      <c r="AA27" s="8">
        <f>1/(V27/Tableau13[[#This Row],[masses cumulées UY '[%']]])</f>
        <v>325248.95392156864</v>
      </c>
      <c r="AB27">
        <f>1/(1-(W27/Tableau13[[#This Row],[masses cumulées UZ '[%']]]))</f>
        <v>1.0058795059610046</v>
      </c>
    </row>
    <row r="28" spans="2:30" x14ac:dyDescent="0.3">
      <c r="B28" t="s">
        <v>25</v>
      </c>
      <c r="C28">
        <v>35.61</v>
      </c>
      <c r="D28">
        <v>0.03</v>
      </c>
      <c r="E28">
        <v>93.82</v>
      </c>
      <c r="F28">
        <v>94.73</v>
      </c>
      <c r="G28">
        <v>37.869999999999997</v>
      </c>
      <c r="H28">
        <v>0.17</v>
      </c>
      <c r="I28">
        <v>0</v>
      </c>
      <c r="J28">
        <v>1.72</v>
      </c>
      <c r="K28">
        <v>11897.88</v>
      </c>
      <c r="L28">
        <v>11897.88</v>
      </c>
      <c r="M28">
        <v>11897.88</v>
      </c>
      <c r="O28" s="3" t="s">
        <v>93</v>
      </c>
      <c r="P28">
        <v>17.71</v>
      </c>
      <c r="Q28">
        <f t="shared" si="0"/>
        <v>5.6465273856578201E-2</v>
      </c>
      <c r="R28">
        <v>0.63100000000000001</v>
      </c>
      <c r="S28">
        <v>6.71</v>
      </c>
      <c r="T28">
        <v>27.3</v>
      </c>
      <c r="U28" s="7">
        <f t="shared" si="1"/>
        <v>5.1479316491737613E-3</v>
      </c>
      <c r="V28" s="7">
        <f t="shared" si="2"/>
        <v>5.4742664605318445E-2</v>
      </c>
      <c r="W28" s="7">
        <f t="shared" si="3"/>
        <v>0.22272350875189173</v>
      </c>
      <c r="X28">
        <v>12257.35</v>
      </c>
      <c r="Z28">
        <f>1/(U28/Tableau13[[#This Row],[masses cumulées UX '[%']]])</f>
        <v>18224.795198098254</v>
      </c>
      <c r="AA28" s="8">
        <f>1/(V28/Tableau13[[#This Row],[masses cumulées UY '[%']]])</f>
        <v>1730.4601572280178</v>
      </c>
      <c r="AB28">
        <f>1/(1-(W28/Tableau13[[#This Row],[masses cumulées UZ '[%']]]))</f>
        <v>1.0059160589957594</v>
      </c>
    </row>
    <row r="29" spans="2:30" x14ac:dyDescent="0.3">
      <c r="B29" t="s">
        <v>26</v>
      </c>
      <c r="C29">
        <v>38.39</v>
      </c>
      <c r="D29">
        <v>0.03</v>
      </c>
      <c r="E29">
        <v>93.82</v>
      </c>
      <c r="F29">
        <v>94.98</v>
      </c>
      <c r="G29">
        <v>37.97</v>
      </c>
      <c r="H29">
        <v>0.01</v>
      </c>
      <c r="I29">
        <v>0.25</v>
      </c>
      <c r="J29">
        <v>0.1</v>
      </c>
      <c r="K29">
        <v>11897.88</v>
      </c>
      <c r="L29">
        <v>11897.88</v>
      </c>
      <c r="M29">
        <v>11897.88</v>
      </c>
      <c r="O29" s="3" t="s">
        <v>94</v>
      </c>
      <c r="P29">
        <v>17.82</v>
      </c>
      <c r="Q29">
        <f t="shared" si="0"/>
        <v>5.6116722783389451E-2</v>
      </c>
      <c r="R29">
        <v>1.78</v>
      </c>
      <c r="S29">
        <v>1.47</v>
      </c>
      <c r="T29">
        <v>5.01</v>
      </c>
      <c r="U29" s="7">
        <f t="shared" si="1"/>
        <v>1.4521899105434697E-2</v>
      </c>
      <c r="V29" s="7">
        <f t="shared" si="2"/>
        <v>1.1992804317409553E-2</v>
      </c>
      <c r="W29" s="7">
        <f t="shared" si="3"/>
        <v>4.0873435122599909E-2</v>
      </c>
      <c r="X29">
        <v>12257.35</v>
      </c>
      <c r="Z29">
        <f>1/(U29/Tableau13[[#This Row],[masses cumulées UX '[%']]])</f>
        <v>6460.5875112359554</v>
      </c>
      <c r="AA29" s="8">
        <f>1/(V29/Tableau13[[#This Row],[masses cumulées UY '[%']]])</f>
        <v>7919.7490000000016</v>
      </c>
      <c r="AB29">
        <f>1/(1-(W29/Tableau13[[#This Row],[masses cumulées UZ '[%']]]))</f>
        <v>1.0010776265847483</v>
      </c>
    </row>
    <row r="30" spans="2:30" x14ac:dyDescent="0.3">
      <c r="B30" t="s">
        <v>27</v>
      </c>
      <c r="C30">
        <v>41.03</v>
      </c>
      <c r="D30">
        <v>0.02</v>
      </c>
      <c r="E30">
        <v>95.41</v>
      </c>
      <c r="F30">
        <v>94.98</v>
      </c>
      <c r="G30">
        <v>38</v>
      </c>
      <c r="H30">
        <v>1.59</v>
      </c>
      <c r="I30">
        <v>0</v>
      </c>
      <c r="J30">
        <v>0.03</v>
      </c>
      <c r="K30">
        <v>11897.88</v>
      </c>
      <c r="L30">
        <v>11897.88</v>
      </c>
      <c r="M30">
        <v>11897.88</v>
      </c>
      <c r="O30" s="3" t="s">
        <v>95</v>
      </c>
      <c r="P30">
        <v>17.98</v>
      </c>
      <c r="Q30">
        <f t="shared" si="0"/>
        <v>5.5617352614015569E-2</v>
      </c>
      <c r="R30">
        <v>2.25</v>
      </c>
      <c r="S30">
        <v>0.309</v>
      </c>
      <c r="T30">
        <v>0.45900000000000002</v>
      </c>
      <c r="U30" s="7">
        <f t="shared" si="1"/>
        <v>1.8356333138892175E-2</v>
      </c>
      <c r="V30" s="7">
        <f t="shared" si="2"/>
        <v>2.520936417741192E-3</v>
      </c>
      <c r="W30" s="7">
        <f t="shared" si="3"/>
        <v>3.7446919603340038E-3</v>
      </c>
      <c r="X30">
        <v>12257.35</v>
      </c>
      <c r="Z30">
        <f>1/(U30/Tableau13[[#This Row],[masses cumulées UX '[%']]])</f>
        <v>5197.6611711111118</v>
      </c>
      <c r="AA30" s="8">
        <f>1/(V30/Tableau13[[#This Row],[masses cumulées UY '[%']]])</f>
        <v>37676.47582524272</v>
      </c>
      <c r="AB30">
        <f>1/(1-(W30/Tableau13[[#This Row],[masses cumulées UZ '[%']]]))</f>
        <v>1.0000985542372525</v>
      </c>
    </row>
    <row r="31" spans="2:30" x14ac:dyDescent="0.3">
      <c r="B31" t="s">
        <v>28</v>
      </c>
      <c r="C31">
        <v>43.42</v>
      </c>
      <c r="D31">
        <v>0.02</v>
      </c>
      <c r="E31">
        <v>95.41</v>
      </c>
      <c r="F31">
        <v>94.99</v>
      </c>
      <c r="G31">
        <v>38.07</v>
      </c>
      <c r="H31">
        <v>0</v>
      </c>
      <c r="I31">
        <v>0.01</v>
      </c>
      <c r="J31">
        <v>7.0000000000000007E-2</v>
      </c>
      <c r="K31">
        <v>11897.88</v>
      </c>
      <c r="L31">
        <v>11897.88</v>
      </c>
      <c r="M31">
        <v>11897.88</v>
      </c>
      <c r="O31" s="3" t="s">
        <v>96</v>
      </c>
      <c r="P31">
        <v>18.059999999999999</v>
      </c>
      <c r="Q31">
        <f t="shared" si="0"/>
        <v>5.5370985603543747E-2</v>
      </c>
      <c r="R31">
        <v>18.2</v>
      </c>
      <c r="S31">
        <v>0.98899999999999999</v>
      </c>
      <c r="T31">
        <v>0.67200000000000004</v>
      </c>
      <c r="U31" s="7">
        <f t="shared" si="1"/>
        <v>0.1484823391679278</v>
      </c>
      <c r="V31" s="7">
        <f t="shared" si="2"/>
        <v>8.0686282108286059E-3</v>
      </c>
      <c r="W31" s="7">
        <f t="shared" si="3"/>
        <v>5.4824248308157969E-3</v>
      </c>
      <c r="X31">
        <v>12257.35</v>
      </c>
      <c r="Z31">
        <f>1/(U31/Tableau13[[#This Row],[masses cumulées UX '[%']]])</f>
        <v>642.56800192307696</v>
      </c>
      <c r="AA31" s="8">
        <f>1/(V31/Tableau13[[#This Row],[masses cumulées UY '[%']]])</f>
        <v>11772.757093023252</v>
      </c>
      <c r="AB31">
        <f>1/(1-(W31/Tableau13[[#This Row],[masses cumulées UZ '[%']]]))</f>
        <v>1.0001440297994055</v>
      </c>
    </row>
    <row r="32" spans="2:30" x14ac:dyDescent="0.3">
      <c r="B32" t="s">
        <v>29</v>
      </c>
      <c r="C32">
        <v>46.43</v>
      </c>
      <c r="D32">
        <v>0.02</v>
      </c>
      <c r="E32">
        <v>95.83</v>
      </c>
      <c r="F32">
        <v>95.04</v>
      </c>
      <c r="G32">
        <v>38.07</v>
      </c>
      <c r="H32">
        <v>0.43</v>
      </c>
      <c r="I32">
        <v>0.05</v>
      </c>
      <c r="J32">
        <v>0</v>
      </c>
      <c r="K32">
        <v>11897.88</v>
      </c>
      <c r="L32">
        <v>11897.88</v>
      </c>
      <c r="M32">
        <v>11897.88</v>
      </c>
      <c r="O32" s="3" t="s">
        <v>97</v>
      </c>
      <c r="P32">
        <v>18.079999999999998</v>
      </c>
      <c r="Q32">
        <f t="shared" si="0"/>
        <v>5.5309734513274339E-2</v>
      </c>
      <c r="R32">
        <v>19.2</v>
      </c>
      <c r="S32">
        <v>3.4</v>
      </c>
      <c r="T32">
        <v>1.31</v>
      </c>
      <c r="U32" s="7">
        <f t="shared" si="1"/>
        <v>0.15664070945187988</v>
      </c>
      <c r="V32" s="7">
        <f t="shared" si="2"/>
        <v>2.7738458965437061E-2</v>
      </c>
      <c r="W32" s="7">
        <f t="shared" si="3"/>
        <v>1.0687465071977223E-2</v>
      </c>
      <c r="X32">
        <v>12257.35</v>
      </c>
      <c r="Z32">
        <f>1/(U32/Tableau13[[#This Row],[masses cumulées UX '[%']]])</f>
        <v>611.78221380208345</v>
      </c>
      <c r="AA32" s="8">
        <f>1/(V32/Tableau13[[#This Row],[masses cumulées UY '[%']]])</f>
        <v>3426.2898352941183</v>
      </c>
      <c r="AB32">
        <f>1/(1-(W32/Tableau13[[#This Row],[masses cumulées UZ '[%']]]))</f>
        <v>1.0002808107756063</v>
      </c>
    </row>
    <row r="33" spans="2:28" x14ac:dyDescent="0.3">
      <c r="B33" t="s">
        <v>30</v>
      </c>
      <c r="C33">
        <v>47.9</v>
      </c>
      <c r="D33">
        <v>0.02</v>
      </c>
      <c r="E33">
        <v>95.84</v>
      </c>
      <c r="F33">
        <v>95.44</v>
      </c>
      <c r="G33">
        <v>38.18</v>
      </c>
      <c r="H33">
        <v>0.01</v>
      </c>
      <c r="I33">
        <v>0.4</v>
      </c>
      <c r="J33">
        <v>0.11</v>
      </c>
      <c r="K33">
        <v>11897.88</v>
      </c>
      <c r="L33">
        <v>11897.88</v>
      </c>
      <c r="M33">
        <v>11897.88</v>
      </c>
      <c r="O33" s="3" t="s">
        <v>98</v>
      </c>
      <c r="P33">
        <v>18.21</v>
      </c>
      <c r="Q33">
        <f t="shared" si="0"/>
        <v>5.491488193300384E-2</v>
      </c>
      <c r="R33">
        <v>5.85</v>
      </c>
      <c r="S33">
        <v>0.114</v>
      </c>
      <c r="T33">
        <v>4.9799999999999997E-2</v>
      </c>
      <c r="U33" s="7">
        <f t="shared" si="1"/>
        <v>4.7726466161119654E-2</v>
      </c>
      <c r="V33" s="7">
        <f t="shared" si="2"/>
        <v>9.3005421237053688E-4</v>
      </c>
      <c r="W33" s="7">
        <f t="shared" si="3"/>
        <v>4.0628684014081342E-4</v>
      </c>
      <c r="X33">
        <v>12257.35</v>
      </c>
      <c r="Z33">
        <f>1/(U33/Tableau13[[#This Row],[masses cumulées UX '[%']]])</f>
        <v>2008.1101264957265</v>
      </c>
      <c r="AA33" s="8">
        <f>1/(V33/Tableau13[[#This Row],[masses cumulées UY '[%']]])</f>
        <v>102617.67403508771</v>
      </c>
      <c r="AB33">
        <f>1/(1-(W33/Tableau13[[#This Row],[masses cumulées UZ '[%']]]))</f>
        <v>1.0000106414657839</v>
      </c>
    </row>
    <row r="34" spans="2:28" x14ac:dyDescent="0.3">
      <c r="B34" t="s">
        <v>31</v>
      </c>
      <c r="C34">
        <v>49.44</v>
      </c>
      <c r="D34">
        <v>0.02</v>
      </c>
      <c r="E34">
        <v>95.84</v>
      </c>
      <c r="F34">
        <v>95.47</v>
      </c>
      <c r="G34">
        <v>38.229999999999997</v>
      </c>
      <c r="H34">
        <v>0</v>
      </c>
      <c r="I34">
        <v>0.03</v>
      </c>
      <c r="J34">
        <v>0.06</v>
      </c>
      <c r="K34">
        <v>11897.88</v>
      </c>
      <c r="L34">
        <v>11897.88</v>
      </c>
      <c r="M34">
        <v>11897.88</v>
      </c>
      <c r="O34" s="3" t="s">
        <v>99</v>
      </c>
      <c r="P34">
        <v>18.29</v>
      </c>
      <c r="Q34">
        <f t="shared" si="0"/>
        <v>5.4674685620557682E-2</v>
      </c>
      <c r="R34">
        <v>1.29E-2</v>
      </c>
      <c r="S34">
        <v>6.62</v>
      </c>
      <c r="T34">
        <v>5.21</v>
      </c>
      <c r="U34" s="7">
        <f t="shared" si="1"/>
        <v>1.0524297666298179E-4</v>
      </c>
      <c r="V34" s="7">
        <f t="shared" si="2"/>
        <v>5.4008411279762747E-2</v>
      </c>
      <c r="W34" s="7">
        <f t="shared" si="3"/>
        <v>4.2505109179390321E-2</v>
      </c>
      <c r="X34">
        <v>12257.35</v>
      </c>
      <c r="Z34">
        <f>1/(U34/Tableau13[[#This Row],[masses cumulées UX '[%']]])</f>
        <v>910654.59224806225</v>
      </c>
      <c r="AA34" s="8">
        <f>1/(V34/Tableau13[[#This Row],[masses cumulées UY '[%']]])</f>
        <v>1767.6876200906347</v>
      </c>
      <c r="AB34">
        <f>1/(1-(W34/Tableau13[[#This Row],[masses cumulées UZ '[%']]]))</f>
        <v>1.0011130635644185</v>
      </c>
    </row>
    <row r="35" spans="2:28" x14ac:dyDescent="0.3">
      <c r="B35" t="s">
        <v>32</v>
      </c>
      <c r="C35">
        <v>50.22</v>
      </c>
      <c r="D35">
        <v>0.02</v>
      </c>
      <c r="E35">
        <v>95.96</v>
      </c>
      <c r="F35">
        <v>95.68</v>
      </c>
      <c r="G35">
        <v>38.369999999999997</v>
      </c>
      <c r="H35">
        <v>0.11</v>
      </c>
      <c r="I35">
        <v>0.22</v>
      </c>
      <c r="J35">
        <v>0.14000000000000001</v>
      </c>
      <c r="K35">
        <v>11897.88</v>
      </c>
      <c r="L35">
        <v>11897.88</v>
      </c>
      <c r="M35">
        <v>11897.88</v>
      </c>
      <c r="O35" s="3" t="s">
        <v>100</v>
      </c>
      <c r="P35">
        <v>18.350000000000001</v>
      </c>
      <c r="Q35">
        <f t="shared" si="0"/>
        <v>5.4495912806539502E-2</v>
      </c>
      <c r="R35">
        <v>7.69</v>
      </c>
      <c r="S35">
        <v>20.9</v>
      </c>
      <c r="T35">
        <v>0.72199999999999998</v>
      </c>
      <c r="U35" s="7">
        <f t="shared" si="1"/>
        <v>6.2737867483591475E-2</v>
      </c>
      <c r="V35" s="7">
        <f t="shared" si="2"/>
        <v>0.17050993893459843</v>
      </c>
      <c r="W35" s="7">
        <f t="shared" si="3"/>
        <v>5.8903433450133999E-3</v>
      </c>
      <c r="X35">
        <v>12257.35</v>
      </c>
      <c r="Z35">
        <f>1/(U35/Tableau13[[#This Row],[masses cumulées UX '[%']]])</f>
        <v>1529.5387594278284</v>
      </c>
      <c r="AA35" s="8">
        <f>1/(V35/Tableau13[[#This Row],[masses cumulées UY '[%']]])</f>
        <v>561.14031004784692</v>
      </c>
      <c r="AB35">
        <f>1/(1-(W35/Tableau13[[#This Row],[masses cumulées UZ '[%']]]))</f>
        <v>1.0001535378612387</v>
      </c>
    </row>
    <row r="36" spans="2:28" x14ac:dyDescent="0.3">
      <c r="B36" t="s">
        <v>33</v>
      </c>
      <c r="C36">
        <v>51.47</v>
      </c>
      <c r="D36">
        <v>0.02</v>
      </c>
      <c r="E36">
        <v>97.04</v>
      </c>
      <c r="F36">
        <v>95.69</v>
      </c>
      <c r="G36">
        <v>38.799999999999997</v>
      </c>
      <c r="H36">
        <v>1.08</v>
      </c>
      <c r="I36">
        <v>0.01</v>
      </c>
      <c r="J36">
        <v>0.43</v>
      </c>
      <c r="K36">
        <v>11897.88</v>
      </c>
      <c r="L36">
        <v>11897.88</v>
      </c>
      <c r="M36">
        <v>11897.88</v>
      </c>
      <c r="O36" s="3" t="s">
        <v>101</v>
      </c>
      <c r="P36">
        <v>18.38</v>
      </c>
      <c r="Q36">
        <f t="shared" si="0"/>
        <v>5.4406964091403699E-2</v>
      </c>
      <c r="R36">
        <v>1.2</v>
      </c>
      <c r="S36">
        <v>3.59</v>
      </c>
      <c r="T36">
        <v>2.2799999999999998</v>
      </c>
      <c r="U36" s="7">
        <f t="shared" si="1"/>
        <v>9.7900443407424927E-3</v>
      </c>
      <c r="V36" s="7">
        <f t="shared" si="2"/>
        <v>2.9288549319387958E-2</v>
      </c>
      <c r="W36" s="7">
        <f t="shared" si="3"/>
        <v>1.8601084247410735E-2</v>
      </c>
      <c r="X36">
        <v>12257.35</v>
      </c>
      <c r="Z36">
        <f>1/(U36/Tableau13[[#This Row],[masses cumulées UX '[%']]])</f>
        <v>9912.1103666666677</v>
      </c>
      <c r="AA36" s="8">
        <f>1/(V36/Tableau13[[#This Row],[masses cumulées UY '[%']]])</f>
        <v>3267.147135097493</v>
      </c>
      <c r="AB36">
        <f>1/(1-(W36/Tableau13[[#This Row],[masses cumulées UZ '[%']]]))</f>
        <v>1.0004796393314181</v>
      </c>
    </row>
    <row r="37" spans="2:28" x14ac:dyDescent="0.3">
      <c r="B37" t="s">
        <v>34</v>
      </c>
      <c r="C37">
        <v>52.66</v>
      </c>
      <c r="D37">
        <v>0.02</v>
      </c>
      <c r="E37">
        <v>97.14</v>
      </c>
      <c r="F37">
        <v>95.9</v>
      </c>
      <c r="G37">
        <v>39.229999999999997</v>
      </c>
      <c r="H37">
        <v>0.1</v>
      </c>
      <c r="I37">
        <v>0.21</v>
      </c>
      <c r="J37">
        <v>0.43</v>
      </c>
      <c r="K37">
        <v>11897.88</v>
      </c>
      <c r="L37">
        <v>11897.88</v>
      </c>
      <c r="M37">
        <v>11897.88</v>
      </c>
      <c r="O37" s="3" t="s">
        <v>102</v>
      </c>
      <c r="P37">
        <v>18.47</v>
      </c>
      <c r="Q37">
        <f t="shared" si="0"/>
        <v>5.4141851651326477E-2</v>
      </c>
      <c r="R37">
        <v>6.97</v>
      </c>
      <c r="S37">
        <v>2.8500000000000001E-3</v>
      </c>
      <c r="T37">
        <v>3.76</v>
      </c>
      <c r="U37" s="7">
        <f t="shared" si="1"/>
        <v>5.6863840879145977E-2</v>
      </c>
      <c r="V37" s="7">
        <f t="shared" si="2"/>
        <v>2.3251355309263424E-5</v>
      </c>
      <c r="W37" s="7">
        <f t="shared" si="3"/>
        <v>3.067547226765981E-2</v>
      </c>
      <c r="X37">
        <v>12257.35</v>
      </c>
      <c r="Z37">
        <f>1/(U37/Tableau13[[#This Row],[masses cumulées UX '[%']]])</f>
        <v>1708.2912180774749</v>
      </c>
      <c r="AA37" s="8">
        <f>1/(V37/Tableau13[[#This Row],[masses cumulées UY '[%']]])</f>
        <v>4124490.7543859649</v>
      </c>
      <c r="AB37">
        <f>1/(1-(W37/Tableau13[[#This Row],[masses cumulées UZ '[%']]]))</f>
        <v>1.0007825510423261</v>
      </c>
    </row>
    <row r="38" spans="2:28" x14ac:dyDescent="0.3">
      <c r="B38" t="s">
        <v>35</v>
      </c>
      <c r="C38">
        <v>53.23</v>
      </c>
      <c r="D38">
        <v>0.02</v>
      </c>
      <c r="E38">
        <v>97.38</v>
      </c>
      <c r="F38">
        <v>95.91</v>
      </c>
      <c r="G38">
        <v>39.25</v>
      </c>
      <c r="H38">
        <v>0.24</v>
      </c>
      <c r="I38">
        <v>0.01</v>
      </c>
      <c r="J38">
        <v>0.02</v>
      </c>
      <c r="K38">
        <v>11897.88</v>
      </c>
      <c r="L38">
        <v>11897.88</v>
      </c>
      <c r="M38">
        <v>11897.88</v>
      </c>
      <c r="O38" s="3" t="s">
        <v>103</v>
      </c>
      <c r="P38">
        <v>18.559999999999999</v>
      </c>
      <c r="Q38">
        <f t="shared" si="0"/>
        <v>5.387931034482759E-2</v>
      </c>
      <c r="R38">
        <v>43.2</v>
      </c>
      <c r="S38">
        <v>1.19</v>
      </c>
      <c r="T38">
        <v>0.36499999999999999</v>
      </c>
      <c r="U38" s="7">
        <f t="shared" si="1"/>
        <v>0.35244159626672977</v>
      </c>
      <c r="V38" s="7">
        <f t="shared" si="2"/>
        <v>9.7084606379029721E-3</v>
      </c>
      <c r="W38" s="7">
        <f t="shared" si="3"/>
        <v>2.9778051536425085E-3</v>
      </c>
      <c r="X38">
        <v>12257.35</v>
      </c>
      <c r="Z38">
        <f>1/(U38/Tableau13[[#This Row],[masses cumulées UX '[%']]])</f>
        <v>276.30109791666666</v>
      </c>
      <c r="AA38" s="8">
        <f>1/(V38/Tableau13[[#This Row],[masses cumulées UY '[%']]])</f>
        <v>9879.012088235293</v>
      </c>
      <c r="AB38">
        <f>1/(1-(W38/Tableau13[[#This Row],[masses cumulées UZ '[%']]]))</f>
        <v>1.0000758734035631</v>
      </c>
    </row>
    <row r="39" spans="2:28" x14ac:dyDescent="0.3">
      <c r="B39" t="s">
        <v>36</v>
      </c>
      <c r="C39">
        <v>57.83</v>
      </c>
      <c r="D39">
        <v>0.02</v>
      </c>
      <c r="E39">
        <v>97.38</v>
      </c>
      <c r="F39">
        <v>96</v>
      </c>
      <c r="G39">
        <v>39.340000000000003</v>
      </c>
      <c r="H39">
        <v>0</v>
      </c>
      <c r="I39">
        <v>0.09</v>
      </c>
      <c r="J39">
        <v>0.09</v>
      </c>
      <c r="K39">
        <v>11897.88</v>
      </c>
      <c r="L39">
        <v>11897.88</v>
      </c>
      <c r="M39">
        <v>11897.88</v>
      </c>
      <c r="O39" s="3" t="s">
        <v>104</v>
      </c>
      <c r="P39">
        <v>18.670000000000002</v>
      </c>
      <c r="Q39">
        <f t="shared" si="0"/>
        <v>5.3561863952865552E-2</v>
      </c>
      <c r="R39">
        <v>0.88500000000000001</v>
      </c>
      <c r="S39">
        <v>0.30099999999999999</v>
      </c>
      <c r="T39">
        <v>1.5299999999999999E-2</v>
      </c>
      <c r="U39" s="7">
        <f t="shared" si="1"/>
        <v>7.2201577012975891E-3</v>
      </c>
      <c r="V39" s="7">
        <f t="shared" si="2"/>
        <v>2.4556694554695754E-3</v>
      </c>
      <c r="W39" s="7">
        <f t="shared" si="3"/>
        <v>1.2482306534446677E-4</v>
      </c>
      <c r="X39">
        <v>12257.35</v>
      </c>
      <c r="Z39">
        <f>1/(U39/Tableau13[[#This Row],[masses cumulées UX '[%']]])</f>
        <v>13487.240033898302</v>
      </c>
      <c r="AA39" s="8">
        <f>1/(V39/Tableau13[[#This Row],[masses cumulées UY '[%']]])</f>
        <v>39093.20930232558</v>
      </c>
      <c r="AB39">
        <f>1/(1-(W39/Tableau13[[#This Row],[masses cumulées UZ '[%']]]))</f>
        <v>1.0000031729400458</v>
      </c>
    </row>
    <row r="40" spans="2:28" x14ac:dyDescent="0.3">
      <c r="B40" t="s">
        <v>37</v>
      </c>
      <c r="C40">
        <v>58.47</v>
      </c>
      <c r="D40">
        <v>0.02</v>
      </c>
      <c r="E40">
        <v>97.49</v>
      </c>
      <c r="F40">
        <v>96.03</v>
      </c>
      <c r="G40">
        <v>39.4</v>
      </c>
      <c r="H40">
        <v>0.11</v>
      </c>
      <c r="I40">
        <v>0.03</v>
      </c>
      <c r="J40">
        <v>0.06</v>
      </c>
      <c r="K40">
        <v>11897.88</v>
      </c>
      <c r="L40">
        <v>11897.88</v>
      </c>
      <c r="M40">
        <v>11897.88</v>
      </c>
      <c r="O40" s="3" t="s">
        <v>105</v>
      </c>
      <c r="P40">
        <v>18.68</v>
      </c>
      <c r="Q40">
        <f t="shared" si="0"/>
        <v>5.353319057815846E-2</v>
      </c>
      <c r="R40">
        <v>2.4700000000000002</v>
      </c>
      <c r="S40">
        <v>0.13700000000000001</v>
      </c>
      <c r="T40">
        <v>6.4999999999999997E-3</v>
      </c>
      <c r="U40" s="7">
        <f t="shared" si="1"/>
        <v>2.0151174601361635E-2</v>
      </c>
      <c r="V40" s="7">
        <f t="shared" si="2"/>
        <v>1.1176967289014347E-3</v>
      </c>
      <c r="W40" s="7">
        <f t="shared" si="3"/>
        <v>5.3029406845688503E-5</v>
      </c>
      <c r="X40">
        <v>12257.35</v>
      </c>
      <c r="Z40">
        <f>1/(U40/Tableau13[[#This Row],[masses cumulées UX '[%']]])</f>
        <v>4837.9313825910922</v>
      </c>
      <c r="AA40" s="8">
        <f>1/(V40/Tableau13[[#This Row],[masses cumulées UY '[%']]])</f>
        <v>85917.760620437955</v>
      </c>
      <c r="AB40">
        <f>1/(1-(W40/Tableau13[[#This Row],[masses cumulées UZ '[%']]]))</f>
        <v>1.0000013459258432</v>
      </c>
    </row>
    <row r="41" spans="2:28" x14ac:dyDescent="0.3">
      <c r="B41" t="s">
        <v>38</v>
      </c>
      <c r="C41">
        <v>59.24</v>
      </c>
      <c r="D41">
        <v>0.02</v>
      </c>
      <c r="E41">
        <v>97.5</v>
      </c>
      <c r="F41">
        <v>96.12</v>
      </c>
      <c r="G41">
        <v>39.4</v>
      </c>
      <c r="H41">
        <v>0.02</v>
      </c>
      <c r="I41">
        <v>0.09</v>
      </c>
      <c r="J41">
        <v>0</v>
      </c>
      <c r="K41">
        <v>11897.88</v>
      </c>
      <c r="L41">
        <v>11897.88</v>
      </c>
      <c r="M41">
        <v>11897.88</v>
      </c>
      <c r="O41" s="3" t="s">
        <v>106</v>
      </c>
      <c r="P41">
        <v>18.71</v>
      </c>
      <c r="Q41">
        <f t="shared" si="0"/>
        <v>5.3447354355959376E-2</v>
      </c>
      <c r="R41">
        <v>7.59</v>
      </c>
      <c r="S41">
        <v>0.874</v>
      </c>
      <c r="T41">
        <v>0.26300000000000001</v>
      </c>
      <c r="U41" s="7">
        <f t="shared" si="1"/>
        <v>6.1922030455196272E-2</v>
      </c>
      <c r="V41" s="7">
        <f t="shared" si="2"/>
        <v>7.1304156281741162E-3</v>
      </c>
      <c r="W41" s="7">
        <f t="shared" si="3"/>
        <v>2.1456513846793966E-3</v>
      </c>
      <c r="X41">
        <v>12257.35</v>
      </c>
      <c r="Z41">
        <f>1/(U41/Tableau13[[#This Row],[masses cumulées UX '[%']]])</f>
        <v>1574.5607707509882</v>
      </c>
      <c r="AA41" s="8">
        <f>1/(V41/Tableau13[[#This Row],[masses cumulées UY '[%']]])</f>
        <v>13480.280114416475</v>
      </c>
      <c r="AB41">
        <f>1/(1-(W41/Tableau13[[#This Row],[masses cumulées UZ '[%']]]))</f>
        <v>1.0000544611228239</v>
      </c>
    </row>
    <row r="42" spans="2:28" x14ac:dyDescent="0.3">
      <c r="B42" t="s">
        <v>39</v>
      </c>
      <c r="C42">
        <v>59.57</v>
      </c>
      <c r="D42">
        <v>0.02</v>
      </c>
      <c r="E42">
        <v>97.52</v>
      </c>
      <c r="F42">
        <v>96.74</v>
      </c>
      <c r="G42">
        <v>39.479999999999997</v>
      </c>
      <c r="H42">
        <v>0.02</v>
      </c>
      <c r="I42">
        <v>0.63</v>
      </c>
      <c r="J42">
        <v>0.09</v>
      </c>
      <c r="K42">
        <v>11897.88</v>
      </c>
      <c r="L42">
        <v>11897.88</v>
      </c>
      <c r="M42">
        <v>11897.88</v>
      </c>
      <c r="O42" s="3" t="s">
        <v>107</v>
      </c>
      <c r="P42">
        <v>18.760000000000002</v>
      </c>
      <c r="Q42">
        <f t="shared" si="0"/>
        <v>5.3304904051172705E-2</v>
      </c>
      <c r="R42">
        <v>35.5</v>
      </c>
      <c r="S42">
        <v>7.07</v>
      </c>
      <c r="T42">
        <v>0.80900000000000005</v>
      </c>
      <c r="U42" s="7">
        <f t="shared" si="1"/>
        <v>0.28962214508029877</v>
      </c>
      <c r="V42" s="7">
        <f t="shared" si="2"/>
        <v>5.7679677907541194E-2</v>
      </c>
      <c r="W42" s="7">
        <f t="shared" si="3"/>
        <v>6.6001215597172314E-3</v>
      </c>
      <c r="X42">
        <v>12257.35</v>
      </c>
      <c r="Z42">
        <f>1/(U42/Tableau13[[#This Row],[masses cumulées UX '[%']]])</f>
        <v>336.7145836619718</v>
      </c>
      <c r="AA42" s="8">
        <f>1/(V42/Tableau13[[#This Row],[masses cumulées UY '[%']]])</f>
        <v>1677.1938316831681</v>
      </c>
      <c r="AB42">
        <f>1/(1-(W42/Tableau13[[#This Row],[masses cumulées UZ '[%']]]))</f>
        <v>1.0001672042838985</v>
      </c>
    </row>
    <row r="43" spans="2:28" x14ac:dyDescent="0.3">
      <c r="B43" t="s">
        <v>40</v>
      </c>
      <c r="C43">
        <v>60.56</v>
      </c>
      <c r="D43">
        <v>0.02</v>
      </c>
      <c r="E43">
        <v>97.74</v>
      </c>
      <c r="F43">
        <v>96.78</v>
      </c>
      <c r="G43">
        <v>39.590000000000003</v>
      </c>
      <c r="H43">
        <v>0.22</v>
      </c>
      <c r="I43">
        <v>0.04</v>
      </c>
      <c r="J43">
        <v>0.11</v>
      </c>
      <c r="K43">
        <v>11897.88</v>
      </c>
      <c r="L43">
        <v>11897.88</v>
      </c>
      <c r="M43">
        <v>11897.88</v>
      </c>
      <c r="O43" s="3" t="s">
        <v>108</v>
      </c>
      <c r="P43">
        <v>19.010000000000002</v>
      </c>
      <c r="Q43">
        <f t="shared" si="0"/>
        <v>5.2603892688058915E-2</v>
      </c>
      <c r="R43">
        <v>5.78</v>
      </c>
      <c r="S43">
        <v>1.56</v>
      </c>
      <c r="T43">
        <v>0.88600000000000001</v>
      </c>
      <c r="U43" s="7">
        <f t="shared" si="1"/>
        <v>4.7155380241243008E-2</v>
      </c>
      <c r="V43" s="7">
        <f t="shared" si="2"/>
        <v>1.272705764296524E-2</v>
      </c>
      <c r="W43" s="7">
        <f t="shared" si="3"/>
        <v>7.2283160715815413E-3</v>
      </c>
      <c r="X43">
        <v>12257.35</v>
      </c>
      <c r="Z43">
        <f>1/(U43/Tableau13[[#This Row],[masses cumulées UX '[%']]])</f>
        <v>2072.7221262975777</v>
      </c>
      <c r="AA43" s="8">
        <f>1/(V43/Tableau13[[#This Row],[masses cumulées UY '[%']]])</f>
        <v>7604.2713653846158</v>
      </c>
      <c r="AB43">
        <f>1/(1-(W43/Tableau13[[#This Row],[masses cumulées UZ '[%']]]))</f>
        <v>1.0001826126813276</v>
      </c>
    </row>
    <row r="44" spans="2:28" x14ac:dyDescent="0.3">
      <c r="B44" t="s">
        <v>41</v>
      </c>
      <c r="C44">
        <v>61.03</v>
      </c>
      <c r="D44">
        <v>0.02</v>
      </c>
      <c r="E44">
        <v>97.76</v>
      </c>
      <c r="F44">
        <v>97.07</v>
      </c>
      <c r="G44">
        <v>39.89</v>
      </c>
      <c r="H44">
        <v>0.02</v>
      </c>
      <c r="I44">
        <v>0.28999999999999998</v>
      </c>
      <c r="J44">
        <v>0.3</v>
      </c>
      <c r="K44">
        <v>11897.88</v>
      </c>
      <c r="L44">
        <v>11897.88</v>
      </c>
      <c r="M44">
        <v>11897.88</v>
      </c>
      <c r="O44" s="3" t="s">
        <v>109</v>
      </c>
      <c r="P44">
        <v>19.38</v>
      </c>
      <c r="Q44">
        <f t="shared" si="0"/>
        <v>5.1599587203302377E-2</v>
      </c>
      <c r="R44">
        <v>1.62</v>
      </c>
      <c r="S44">
        <v>120</v>
      </c>
      <c r="T44">
        <v>0.91500000000000004</v>
      </c>
      <c r="U44" s="7">
        <f t="shared" si="1"/>
        <v>1.3216559860002367E-2</v>
      </c>
      <c r="V44" s="7">
        <f t="shared" si="2"/>
        <v>0.97900443407424931</v>
      </c>
      <c r="W44" s="7">
        <f t="shared" si="3"/>
        <v>7.4649088098161509E-3</v>
      </c>
      <c r="X44">
        <v>12257.35</v>
      </c>
      <c r="Z44">
        <f>1/(U44/Tableau13[[#This Row],[masses cumulées UX '[%']]])</f>
        <v>7396.7810864197527</v>
      </c>
      <c r="AA44" s="8">
        <f>1/(V44/Tableau13[[#This Row],[masses cumulées UY '[%']]])</f>
        <v>99.151747041666667</v>
      </c>
      <c r="AB44">
        <f>1/(1-(W44/Tableau13[[#This Row],[masses cumulées UZ '[%']]]))</f>
        <v>1.0001871723748941</v>
      </c>
    </row>
    <row r="45" spans="2:28" x14ac:dyDescent="0.3">
      <c r="B45" t="s">
        <v>42</v>
      </c>
      <c r="C45">
        <v>61.57</v>
      </c>
      <c r="D45">
        <v>0.02</v>
      </c>
      <c r="E45">
        <v>97.78</v>
      </c>
      <c r="F45">
        <v>97.1</v>
      </c>
      <c r="G45">
        <v>39.93</v>
      </c>
      <c r="H45">
        <v>0.02</v>
      </c>
      <c r="I45">
        <v>0.04</v>
      </c>
      <c r="J45">
        <v>0.04</v>
      </c>
      <c r="K45">
        <v>11897.88</v>
      </c>
      <c r="L45">
        <v>11897.88</v>
      </c>
      <c r="M45">
        <v>11897.88</v>
      </c>
      <c r="O45" s="3" t="s">
        <v>110</v>
      </c>
      <c r="P45">
        <v>19.57</v>
      </c>
      <c r="Q45">
        <f t="shared" si="0"/>
        <v>5.1098620337250891E-2</v>
      </c>
      <c r="R45">
        <v>7.53</v>
      </c>
      <c r="S45">
        <v>4.47</v>
      </c>
      <c r="T45">
        <v>1.41</v>
      </c>
      <c r="U45" s="7">
        <f t="shared" si="1"/>
        <v>6.1432528238159138E-2</v>
      </c>
      <c r="V45" s="7">
        <f t="shared" si="2"/>
        <v>3.6467915169265785E-2</v>
      </c>
      <c r="W45" s="7">
        <f t="shared" si="3"/>
        <v>1.1503302100372427E-2</v>
      </c>
      <c r="X45">
        <v>12257.35</v>
      </c>
      <c r="Z45">
        <f>1/(U45/Tableau13[[#This Row],[masses cumulées UX '[%']]])</f>
        <v>1591.6649176626829</v>
      </c>
      <c r="AA45" s="8">
        <f>1/(V45/Tableau13[[#This Row],[masses cumulées UY '[%']]])</f>
        <v>2662.6145078299778</v>
      </c>
      <c r="AB45">
        <f>1/(1-(W45/Tableau13[[#This Row],[masses cumulées UZ '[%']]]))</f>
        <v>1.0002881697221073</v>
      </c>
    </row>
    <row r="46" spans="2:28" x14ac:dyDescent="0.3">
      <c r="B46" t="s">
        <v>43</v>
      </c>
      <c r="C46">
        <v>62.76</v>
      </c>
      <c r="D46">
        <v>0.02</v>
      </c>
      <c r="E46">
        <v>97.93</v>
      </c>
      <c r="F46">
        <v>97.27</v>
      </c>
      <c r="G46">
        <v>39.979999999999997</v>
      </c>
      <c r="H46">
        <v>0.15</v>
      </c>
      <c r="I46">
        <v>0.17</v>
      </c>
      <c r="J46">
        <v>0.05</v>
      </c>
      <c r="K46">
        <v>11897.88</v>
      </c>
      <c r="L46">
        <v>11897.88</v>
      </c>
      <c r="M46">
        <v>11897.88</v>
      </c>
      <c r="O46" s="3" t="s">
        <v>111</v>
      </c>
      <c r="P46">
        <v>19.739999999999998</v>
      </c>
      <c r="Q46">
        <f t="shared" si="0"/>
        <v>5.0658561296859174E-2</v>
      </c>
      <c r="R46">
        <v>0.16500000000000001</v>
      </c>
      <c r="S46">
        <v>7.39</v>
      </c>
      <c r="T46">
        <v>47.3</v>
      </c>
      <c r="U46" s="7">
        <f t="shared" si="1"/>
        <v>1.3461310968520927E-3</v>
      </c>
      <c r="V46" s="7">
        <f t="shared" si="2"/>
        <v>6.0290356398405846E-2</v>
      </c>
      <c r="W46" s="7">
        <f t="shared" si="3"/>
        <v>0.38589091443093326</v>
      </c>
      <c r="X46">
        <v>12257.35</v>
      </c>
      <c r="Z46">
        <f>1/(U46/Tableau13[[#This Row],[masses cumulées UX '[%']]])</f>
        <v>72749.22942424244</v>
      </c>
      <c r="AA46" s="8">
        <f>1/(V46/Tableau13[[#This Row],[masses cumulées UY '[%']]])</f>
        <v>1613.3591806495267</v>
      </c>
      <c r="AB46">
        <f>1/(1-(W46/Tableau13[[#This Row],[masses cumulées UZ '[%']]]))</f>
        <v>1.0097461699061585</v>
      </c>
    </row>
    <row r="47" spans="2:28" x14ac:dyDescent="0.3">
      <c r="B47" t="s">
        <v>44</v>
      </c>
      <c r="C47">
        <v>63.15</v>
      </c>
      <c r="D47">
        <v>0.02</v>
      </c>
      <c r="E47">
        <v>97.95</v>
      </c>
      <c r="F47">
        <v>97.47</v>
      </c>
      <c r="G47">
        <v>40.26</v>
      </c>
      <c r="H47">
        <v>0.02</v>
      </c>
      <c r="I47">
        <v>0.2</v>
      </c>
      <c r="J47">
        <v>0.28000000000000003</v>
      </c>
      <c r="K47">
        <v>11897.88</v>
      </c>
      <c r="L47">
        <v>11897.88</v>
      </c>
      <c r="M47">
        <v>11897.88</v>
      </c>
      <c r="O47" s="3" t="s">
        <v>112</v>
      </c>
      <c r="P47">
        <v>19.84</v>
      </c>
      <c r="Q47">
        <f t="shared" si="0"/>
        <v>5.0403225806451617E-2</v>
      </c>
      <c r="R47">
        <v>4.1300000000000003E-2</v>
      </c>
      <c r="S47">
        <v>21</v>
      </c>
      <c r="T47">
        <v>20.9</v>
      </c>
      <c r="U47" s="7">
        <f t="shared" si="1"/>
        <v>3.3694069272722084E-4</v>
      </c>
      <c r="V47" s="7">
        <f t="shared" si="2"/>
        <v>0.17132577596299364</v>
      </c>
      <c r="W47" s="7">
        <f t="shared" si="3"/>
        <v>0.17050993893459843</v>
      </c>
      <c r="X47">
        <v>12257.35</v>
      </c>
      <c r="Z47">
        <f>1/(U47/Tableau13[[#This Row],[masses cumulées UX '[%']]])</f>
        <v>290703.97881355928</v>
      </c>
      <c r="AA47" s="8">
        <f>1/(V47/Tableau13[[#This Row],[masses cumulées UY '[%']]])</f>
        <v>568.91614499999991</v>
      </c>
      <c r="AB47">
        <f>1/(1-(W47/Tableau13[[#This Row],[masses cumulées UZ '[%']]]))</f>
        <v>1.0042532329215181</v>
      </c>
    </row>
    <row r="48" spans="2:28" x14ac:dyDescent="0.3">
      <c r="B48" t="s">
        <v>45</v>
      </c>
      <c r="C48">
        <v>65.599999999999994</v>
      </c>
      <c r="D48">
        <v>0.02</v>
      </c>
      <c r="E48">
        <v>97.95</v>
      </c>
      <c r="F48">
        <v>97.47</v>
      </c>
      <c r="G48">
        <v>40.340000000000003</v>
      </c>
      <c r="H48">
        <v>0</v>
      </c>
      <c r="I48">
        <v>0</v>
      </c>
      <c r="J48">
        <v>0.08</v>
      </c>
      <c r="K48">
        <v>11897.88</v>
      </c>
      <c r="L48">
        <v>11897.88</v>
      </c>
      <c r="M48">
        <v>11897.88</v>
      </c>
      <c r="O48" s="3" t="s">
        <v>113</v>
      </c>
      <c r="P48">
        <v>19.97</v>
      </c>
      <c r="Q48">
        <f t="shared" si="0"/>
        <v>5.007511266900351E-2</v>
      </c>
      <c r="R48">
        <v>5.57E-2</v>
      </c>
      <c r="S48">
        <v>4.57</v>
      </c>
      <c r="T48">
        <v>3.35</v>
      </c>
      <c r="U48" s="7">
        <f t="shared" si="1"/>
        <v>4.5442122481613071E-4</v>
      </c>
      <c r="V48" s="7">
        <f t="shared" si="2"/>
        <v>3.7283752197661002E-2</v>
      </c>
      <c r="W48" s="7">
        <f t="shared" si="3"/>
        <v>2.7330540451239459E-2</v>
      </c>
      <c r="X48">
        <v>12257.35</v>
      </c>
      <c r="Z48">
        <f>1/(U48/Tableau13[[#This Row],[masses cumulées UX '[%']]])</f>
        <v>215548.91068222624</v>
      </c>
      <c r="AA48" s="8">
        <f>1/(V48/Tableau13[[#This Row],[masses cumulées UY '[%']]])</f>
        <v>2614.2755021881835</v>
      </c>
      <c r="AB48">
        <f>1/(1-(W48/Tableau13[[#This Row],[masses cumulées UZ '[%']]]))</f>
        <v>1.0006779640449925</v>
      </c>
    </row>
    <row r="49" spans="2:28" x14ac:dyDescent="0.3">
      <c r="B49" t="s">
        <v>46</v>
      </c>
      <c r="C49">
        <v>71.5</v>
      </c>
      <c r="D49">
        <v>0.01</v>
      </c>
      <c r="E49">
        <v>97.96</v>
      </c>
      <c r="F49">
        <v>97.47</v>
      </c>
      <c r="G49">
        <v>40.4</v>
      </c>
      <c r="H49">
        <v>0</v>
      </c>
      <c r="I49">
        <v>0</v>
      </c>
      <c r="J49">
        <v>0.06</v>
      </c>
      <c r="K49">
        <v>11897.88</v>
      </c>
      <c r="L49">
        <v>11897.88</v>
      </c>
      <c r="M49">
        <v>11897.88</v>
      </c>
      <c r="O49" s="3" t="s">
        <v>114</v>
      </c>
      <c r="P49">
        <v>20.010000000000002</v>
      </c>
      <c r="Q49">
        <f t="shared" si="0"/>
        <v>4.9975012493753121E-2</v>
      </c>
      <c r="R49">
        <v>3.3700000000000002E-3</v>
      </c>
      <c r="S49">
        <v>4.13</v>
      </c>
      <c r="T49">
        <v>15.3</v>
      </c>
      <c r="U49" s="7">
        <f t="shared" si="1"/>
        <v>2.7493707856918499E-5</v>
      </c>
      <c r="V49" s="7">
        <f t="shared" si="2"/>
        <v>3.3694069272722081E-2</v>
      </c>
      <c r="W49" s="7">
        <f t="shared" si="3"/>
        <v>0.12482306534446679</v>
      </c>
      <c r="X49">
        <v>12257.35</v>
      </c>
      <c r="Z49">
        <f>1/(U49/Tableau13[[#This Row],[masses cumulées UX '[%']]])</f>
        <v>3562997.050445104</v>
      </c>
      <c r="AA49" s="8">
        <f>1/(V49/Tableau13[[#This Row],[masses cumulées UY '[%']]])</f>
        <v>2892.7939576271183</v>
      </c>
      <c r="AB49">
        <f>1/(1-(W49/Tableau13[[#This Row],[masses cumulées UZ '[%']]]))</f>
        <v>1.0030992555426135</v>
      </c>
    </row>
    <row r="50" spans="2:28" x14ac:dyDescent="0.3">
      <c r="B50" t="s">
        <v>47</v>
      </c>
      <c r="C50">
        <v>76.34</v>
      </c>
      <c r="D50">
        <v>0.01</v>
      </c>
      <c r="E50">
        <v>97.96</v>
      </c>
      <c r="F50">
        <v>97.47</v>
      </c>
      <c r="G50">
        <v>40.65</v>
      </c>
      <c r="H50">
        <v>0</v>
      </c>
      <c r="I50">
        <v>0</v>
      </c>
      <c r="J50">
        <v>0.25</v>
      </c>
      <c r="K50">
        <v>11897.88</v>
      </c>
      <c r="L50">
        <v>11897.88</v>
      </c>
      <c r="M50">
        <v>11897.88</v>
      </c>
      <c r="O50" s="3" t="s">
        <v>115</v>
      </c>
      <c r="P50">
        <v>20.21</v>
      </c>
      <c r="Q50">
        <f t="shared" si="0"/>
        <v>4.9480455220188027E-2</v>
      </c>
      <c r="R50">
        <v>0.13400000000000001</v>
      </c>
      <c r="S50">
        <v>2.93</v>
      </c>
      <c r="T50">
        <v>10.9</v>
      </c>
      <c r="U50" s="7">
        <f t="shared" si="1"/>
        <v>1.0932216180495784E-3</v>
      </c>
      <c r="V50" s="7">
        <f t="shared" si="2"/>
        <v>2.390402493197959E-2</v>
      </c>
      <c r="W50" s="7">
        <f t="shared" si="3"/>
        <v>8.8926236095077646E-2</v>
      </c>
      <c r="X50">
        <v>12257.35</v>
      </c>
      <c r="Z50">
        <f>1/(U50/Tableau13[[#This Row],[masses cumulées UX '[%']]])</f>
        <v>89606.716865671639</v>
      </c>
      <c r="AA50" s="8">
        <f>1/(V50/Tableau13[[#This Row],[masses cumulées UY '[%']]])</f>
        <v>4077.555988054607</v>
      </c>
      <c r="AB50">
        <f>1/(1-(W50/Tableau13[[#This Row],[masses cumulées UZ '[%']]]))</f>
        <v>1.0021924034016627</v>
      </c>
    </row>
    <row r="51" spans="2:28" x14ac:dyDescent="0.3">
      <c r="B51" t="s">
        <v>48</v>
      </c>
      <c r="C51">
        <v>77.34</v>
      </c>
      <c r="D51">
        <v>0.01</v>
      </c>
      <c r="E51">
        <v>97.96</v>
      </c>
      <c r="F51">
        <v>97.5</v>
      </c>
      <c r="G51">
        <v>41.38</v>
      </c>
      <c r="H51">
        <v>0</v>
      </c>
      <c r="I51">
        <v>0.03</v>
      </c>
      <c r="J51">
        <v>0.73</v>
      </c>
      <c r="K51">
        <v>11897.88</v>
      </c>
      <c r="L51">
        <v>11897.88</v>
      </c>
      <c r="M51">
        <v>11897.88</v>
      </c>
      <c r="O51" s="3" t="s">
        <v>116</v>
      </c>
      <c r="P51">
        <v>20.25</v>
      </c>
      <c r="Q51">
        <f t="shared" si="0"/>
        <v>4.9382716049382713E-2</v>
      </c>
      <c r="R51">
        <v>0.46700000000000003</v>
      </c>
      <c r="S51">
        <v>4.2599999999999999E-3</v>
      </c>
      <c r="T51">
        <v>0.2</v>
      </c>
      <c r="U51" s="7">
        <f t="shared" si="1"/>
        <v>3.8099589226056208E-3</v>
      </c>
      <c r="V51" s="7">
        <f t="shared" si="2"/>
        <v>3.475465740963585E-5</v>
      </c>
      <c r="W51" s="7">
        <f t="shared" si="3"/>
        <v>1.6316740567904155E-3</v>
      </c>
      <c r="X51">
        <v>12257.35</v>
      </c>
      <c r="Z51">
        <f>1/(U51/Tableau13[[#This Row],[masses cumulées UX '[%']]])</f>
        <v>25711.563297644534</v>
      </c>
      <c r="AA51" s="8">
        <f>1/(V51/Tableau13[[#This Row],[masses cumulées UY '[%']]])</f>
        <v>2805379.4014084511</v>
      </c>
      <c r="AB51">
        <f>1/(1-(W51/Tableau13[[#This Row],[masses cumulées UZ '[%']]]))</f>
        <v>1.0000394330207498</v>
      </c>
    </row>
    <row r="52" spans="2:28" x14ac:dyDescent="0.3">
      <c r="B52" t="s">
        <v>49</v>
      </c>
      <c r="C52" s="6">
        <v>79.930000000000007</v>
      </c>
      <c r="D52">
        <v>0.01</v>
      </c>
      <c r="E52">
        <v>97.96</v>
      </c>
      <c r="F52">
        <v>97.5</v>
      </c>
      <c r="G52">
        <v>41.54</v>
      </c>
      <c r="H52">
        <v>0</v>
      </c>
      <c r="I52">
        <v>0</v>
      </c>
      <c r="J52">
        <v>0.15</v>
      </c>
      <c r="K52">
        <v>11897.88</v>
      </c>
      <c r="L52">
        <v>11897.88</v>
      </c>
      <c r="M52">
        <v>11897.88</v>
      </c>
      <c r="O52" s="3" t="s">
        <v>117</v>
      </c>
      <c r="P52" s="6">
        <v>20.47</v>
      </c>
      <c r="Q52">
        <f t="shared" si="0"/>
        <v>4.8851978505129463E-2</v>
      </c>
      <c r="R52">
        <v>5.2699999999999997E-2</v>
      </c>
      <c r="S52">
        <v>0.189</v>
      </c>
      <c r="T52">
        <v>115</v>
      </c>
      <c r="U52" s="7">
        <f t="shared" si="1"/>
        <v>4.2994611396427444E-4</v>
      </c>
      <c r="V52" s="7">
        <f t="shared" si="2"/>
        <v>1.5419319836669427E-3</v>
      </c>
      <c r="W52" s="7">
        <f t="shared" si="3"/>
        <v>0.93821258265448892</v>
      </c>
      <c r="X52">
        <v>12257.35</v>
      </c>
      <c r="Z52">
        <f>1/(U52/Tableau13[[#This Row],[masses cumulées UX '[%']]])</f>
        <v>227842.50588235294</v>
      </c>
      <c r="AA52" s="8">
        <f>1/(V52/Tableau13[[#This Row],[masses cumulées UY '[%']]])</f>
        <v>63232.361111111109</v>
      </c>
      <c r="AB52">
        <f>1/(1-(W52/Tableau13[[#This Row],[masses cumulées UZ '[%']]]))</f>
        <v>1.0231076669854606</v>
      </c>
    </row>
  </sheetData>
  <phoneticPr fontId="3" type="noConversion"/>
  <conditionalFormatting sqref="Z3:AB52">
    <cfRule type="cellIs" dxfId="0" priority="1" operator="greaterThan">
      <formula>3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1FB65-B954-411A-B453-F15973A26024}">
  <dimension ref="A1:Q52"/>
  <sheetViews>
    <sheetView topLeftCell="A22" zoomScale="70" zoomScaleNormal="70" workbookViewId="0">
      <selection activeCell="Q53" sqref="Q53"/>
    </sheetView>
  </sheetViews>
  <sheetFormatPr baseColWidth="10" defaultRowHeight="14.4" x14ac:dyDescent="0.3"/>
  <cols>
    <col min="3" max="3" width="14.5546875" customWidth="1"/>
    <col min="4" max="4" width="11.21875" customWidth="1"/>
    <col min="5" max="5" width="23" customWidth="1"/>
    <col min="6" max="6" width="25.6640625" bestFit="1" customWidth="1"/>
    <col min="7" max="7" width="25.5546875" bestFit="1" customWidth="1"/>
    <col min="8" max="9" width="22.6640625" hidden="1" customWidth="1"/>
    <col min="10" max="10" width="22.44140625" hidden="1" customWidth="1"/>
    <col min="11" max="12" width="20" hidden="1" customWidth="1"/>
    <col min="13" max="13" width="17.77734375" customWidth="1"/>
  </cols>
  <sheetData>
    <row r="1" spans="1:17" x14ac:dyDescent="0.3">
      <c r="A1" t="s">
        <v>64</v>
      </c>
      <c r="O1" t="s">
        <v>65</v>
      </c>
      <c r="P1" t="s">
        <v>66</v>
      </c>
      <c r="Q1" t="s">
        <v>67</v>
      </c>
    </row>
    <row r="2" spans="1:17" x14ac:dyDescent="0.3">
      <c r="B2" t="s">
        <v>50</v>
      </c>
      <c r="C2" t="s">
        <v>61</v>
      </c>
      <c r="D2" t="s">
        <v>60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7" x14ac:dyDescent="0.3">
      <c r="B3" t="s">
        <v>0</v>
      </c>
      <c r="C3">
        <v>1.57</v>
      </c>
      <c r="D3">
        <v>0.63</v>
      </c>
      <c r="E3">
        <v>0</v>
      </c>
      <c r="F3">
        <v>93.53</v>
      </c>
      <c r="G3">
        <v>0</v>
      </c>
      <c r="H3">
        <v>0</v>
      </c>
      <c r="I3">
        <v>93.53</v>
      </c>
      <c r="J3">
        <v>0</v>
      </c>
      <c r="K3">
        <v>14672.65</v>
      </c>
      <c r="L3">
        <v>14672.65</v>
      </c>
      <c r="M3">
        <v>14672.65</v>
      </c>
    </row>
    <row r="4" spans="1:17" x14ac:dyDescent="0.3">
      <c r="B4" t="s">
        <v>1</v>
      </c>
      <c r="C4">
        <v>4.45</v>
      </c>
      <c r="D4">
        <v>0.22</v>
      </c>
      <c r="E4">
        <v>0.35</v>
      </c>
      <c r="F4">
        <v>94.3</v>
      </c>
      <c r="G4">
        <v>0</v>
      </c>
      <c r="H4">
        <v>0.35</v>
      </c>
      <c r="I4">
        <v>0.76</v>
      </c>
      <c r="J4">
        <v>0</v>
      </c>
      <c r="K4">
        <v>14672.65</v>
      </c>
      <c r="L4">
        <v>14672.65</v>
      </c>
      <c r="M4">
        <v>14672.65</v>
      </c>
    </row>
    <row r="5" spans="1:17" x14ac:dyDescent="0.3">
      <c r="B5" t="s">
        <v>2</v>
      </c>
      <c r="C5">
        <v>4.93</v>
      </c>
      <c r="D5">
        <v>0.2</v>
      </c>
      <c r="E5">
        <v>8.4499999999999993</v>
      </c>
      <c r="F5">
        <v>94.3</v>
      </c>
      <c r="G5">
        <v>0</v>
      </c>
      <c r="H5">
        <v>8.1</v>
      </c>
      <c r="I5">
        <v>0</v>
      </c>
      <c r="J5">
        <v>0</v>
      </c>
      <c r="K5">
        <v>14672.65</v>
      </c>
      <c r="L5">
        <v>14672.65</v>
      </c>
      <c r="M5">
        <v>14672.65</v>
      </c>
    </row>
    <row r="6" spans="1:17" x14ac:dyDescent="0.3">
      <c r="B6" t="s">
        <v>3</v>
      </c>
      <c r="C6">
        <v>6.19</v>
      </c>
      <c r="D6">
        <v>0.16</v>
      </c>
      <c r="E6">
        <v>20.420000000000002</v>
      </c>
      <c r="F6">
        <v>94.31</v>
      </c>
      <c r="G6">
        <v>0</v>
      </c>
      <c r="H6">
        <v>11.97</v>
      </c>
      <c r="I6">
        <v>0.01</v>
      </c>
      <c r="J6">
        <v>0</v>
      </c>
      <c r="K6">
        <v>14672.65</v>
      </c>
      <c r="L6">
        <v>14672.65</v>
      </c>
      <c r="M6">
        <v>14672.65</v>
      </c>
    </row>
    <row r="7" spans="1:17" x14ac:dyDescent="0.3">
      <c r="B7" t="s">
        <v>4</v>
      </c>
      <c r="C7">
        <v>7.34</v>
      </c>
      <c r="D7">
        <v>0.14000000000000001</v>
      </c>
      <c r="E7">
        <v>92.46</v>
      </c>
      <c r="F7">
        <v>94.31</v>
      </c>
      <c r="G7">
        <v>0</v>
      </c>
      <c r="H7">
        <v>72.040000000000006</v>
      </c>
      <c r="I7">
        <v>0</v>
      </c>
      <c r="J7">
        <v>0</v>
      </c>
      <c r="K7">
        <v>14672.65</v>
      </c>
      <c r="L7">
        <v>14672.65</v>
      </c>
      <c r="M7">
        <v>14672.65</v>
      </c>
    </row>
    <row r="8" spans="1:17" x14ac:dyDescent="0.3">
      <c r="B8" t="s">
        <v>5</v>
      </c>
      <c r="C8">
        <v>9.3000000000000007</v>
      </c>
      <c r="D8">
        <v>0.11</v>
      </c>
      <c r="E8">
        <v>92.74</v>
      </c>
      <c r="F8">
        <v>94.31</v>
      </c>
      <c r="G8">
        <v>0</v>
      </c>
      <c r="H8">
        <v>0.28000000000000003</v>
      </c>
      <c r="I8">
        <v>0</v>
      </c>
      <c r="J8">
        <v>0</v>
      </c>
      <c r="K8">
        <v>14672.65</v>
      </c>
      <c r="L8">
        <v>14672.65</v>
      </c>
      <c r="M8">
        <v>14672.65</v>
      </c>
    </row>
    <row r="9" spans="1:17" x14ac:dyDescent="0.3">
      <c r="B9" t="s">
        <v>6</v>
      </c>
      <c r="C9">
        <v>10.51</v>
      </c>
      <c r="D9">
        <v>0.1</v>
      </c>
      <c r="E9">
        <v>92.83</v>
      </c>
      <c r="F9">
        <v>94.33</v>
      </c>
      <c r="G9">
        <v>0.01</v>
      </c>
      <c r="H9">
        <v>0.09</v>
      </c>
      <c r="I9">
        <v>0.02</v>
      </c>
      <c r="J9">
        <v>0</v>
      </c>
      <c r="K9">
        <v>14672.65</v>
      </c>
      <c r="L9">
        <v>14672.65</v>
      </c>
      <c r="M9">
        <v>14672.65</v>
      </c>
    </row>
    <row r="10" spans="1:17" x14ac:dyDescent="0.3">
      <c r="B10" t="s">
        <v>7</v>
      </c>
      <c r="C10">
        <v>11.03</v>
      </c>
      <c r="D10">
        <v>0.09</v>
      </c>
      <c r="E10">
        <v>92.87</v>
      </c>
      <c r="F10">
        <v>94.34</v>
      </c>
      <c r="G10">
        <v>0.09</v>
      </c>
      <c r="H10">
        <v>0.04</v>
      </c>
      <c r="I10">
        <v>0.01</v>
      </c>
      <c r="J10">
        <v>0.09</v>
      </c>
      <c r="K10">
        <v>14672.65</v>
      </c>
      <c r="L10">
        <v>14672.65</v>
      </c>
      <c r="M10">
        <v>14672.65</v>
      </c>
    </row>
    <row r="11" spans="1:17" x14ac:dyDescent="0.3">
      <c r="B11" t="s">
        <v>8</v>
      </c>
      <c r="C11">
        <v>11.09</v>
      </c>
      <c r="D11">
        <v>0.09</v>
      </c>
      <c r="E11">
        <v>92.9</v>
      </c>
      <c r="F11">
        <v>94.35</v>
      </c>
      <c r="G11">
        <v>1.25</v>
      </c>
      <c r="H11">
        <v>0.03</v>
      </c>
      <c r="I11">
        <v>0.01</v>
      </c>
      <c r="J11">
        <v>1.1599999999999999</v>
      </c>
      <c r="K11">
        <v>14672.65</v>
      </c>
      <c r="L11">
        <v>14672.65</v>
      </c>
      <c r="M11">
        <v>14672.65</v>
      </c>
    </row>
    <row r="12" spans="1:17" x14ac:dyDescent="0.3">
      <c r="B12" t="s">
        <v>9</v>
      </c>
      <c r="C12">
        <v>11.42</v>
      </c>
      <c r="D12">
        <v>0.09</v>
      </c>
      <c r="E12">
        <v>92.91</v>
      </c>
      <c r="F12">
        <v>94.53</v>
      </c>
      <c r="G12">
        <v>1.39</v>
      </c>
      <c r="H12">
        <v>0.01</v>
      </c>
      <c r="I12">
        <v>0.18</v>
      </c>
      <c r="J12">
        <v>0.14000000000000001</v>
      </c>
      <c r="K12">
        <v>14672.65</v>
      </c>
      <c r="L12">
        <v>14672.65</v>
      </c>
      <c r="M12">
        <v>14672.65</v>
      </c>
    </row>
    <row r="13" spans="1:17" x14ac:dyDescent="0.3">
      <c r="B13" t="s">
        <v>10</v>
      </c>
      <c r="C13">
        <v>11.8</v>
      </c>
      <c r="D13">
        <v>0.08</v>
      </c>
      <c r="E13">
        <v>92.91</v>
      </c>
      <c r="F13">
        <v>94.54</v>
      </c>
      <c r="G13">
        <v>1.39</v>
      </c>
      <c r="H13">
        <v>0</v>
      </c>
      <c r="I13">
        <v>0.01</v>
      </c>
      <c r="J13">
        <v>0</v>
      </c>
      <c r="K13">
        <v>14672.65</v>
      </c>
      <c r="L13">
        <v>14672.65</v>
      </c>
      <c r="M13">
        <v>14672.65</v>
      </c>
    </row>
    <row r="14" spans="1:17" x14ac:dyDescent="0.3">
      <c r="B14" t="s">
        <v>11</v>
      </c>
      <c r="C14">
        <v>12.35</v>
      </c>
      <c r="D14">
        <v>0.08</v>
      </c>
      <c r="E14">
        <v>92.93</v>
      </c>
      <c r="F14">
        <v>94.54</v>
      </c>
      <c r="G14">
        <v>1.39</v>
      </c>
      <c r="H14">
        <v>0.02</v>
      </c>
      <c r="I14">
        <v>0</v>
      </c>
      <c r="J14">
        <v>0</v>
      </c>
      <c r="K14">
        <v>14672.65</v>
      </c>
      <c r="L14">
        <v>14672.65</v>
      </c>
      <c r="M14">
        <v>14672.65</v>
      </c>
    </row>
    <row r="15" spans="1:17" x14ac:dyDescent="0.3">
      <c r="B15" t="s">
        <v>12</v>
      </c>
      <c r="C15">
        <v>13.15</v>
      </c>
      <c r="D15">
        <v>0.08</v>
      </c>
      <c r="E15">
        <v>92.93</v>
      </c>
      <c r="F15">
        <v>94.54</v>
      </c>
      <c r="G15">
        <v>1.41</v>
      </c>
      <c r="H15">
        <v>0.01</v>
      </c>
      <c r="I15">
        <v>0</v>
      </c>
      <c r="J15">
        <v>0.01</v>
      </c>
      <c r="K15">
        <v>14672.65</v>
      </c>
      <c r="L15">
        <v>14672.65</v>
      </c>
      <c r="M15">
        <v>14672.65</v>
      </c>
    </row>
    <row r="16" spans="1:17" x14ac:dyDescent="0.3">
      <c r="B16" t="s">
        <v>13</v>
      </c>
      <c r="C16">
        <v>13.54</v>
      </c>
      <c r="D16">
        <v>7.0000000000000007E-2</v>
      </c>
      <c r="E16">
        <v>92.94</v>
      </c>
      <c r="F16">
        <v>94.55</v>
      </c>
      <c r="G16">
        <v>1.41</v>
      </c>
      <c r="H16">
        <v>0</v>
      </c>
      <c r="I16">
        <v>0.01</v>
      </c>
      <c r="J16">
        <v>0.01</v>
      </c>
      <c r="K16">
        <v>14672.65</v>
      </c>
      <c r="L16">
        <v>14672.65</v>
      </c>
      <c r="M16">
        <v>14672.65</v>
      </c>
    </row>
    <row r="17" spans="2:13" x14ac:dyDescent="0.3">
      <c r="B17" t="s">
        <v>14</v>
      </c>
      <c r="C17">
        <v>13.79</v>
      </c>
      <c r="D17">
        <v>7.0000000000000007E-2</v>
      </c>
      <c r="E17">
        <v>93.01</v>
      </c>
      <c r="F17">
        <v>94.55</v>
      </c>
      <c r="G17">
        <v>1.41</v>
      </c>
      <c r="H17">
        <v>7.0000000000000007E-2</v>
      </c>
      <c r="I17">
        <v>0</v>
      </c>
      <c r="J17">
        <v>0</v>
      </c>
      <c r="K17">
        <v>14672.65</v>
      </c>
      <c r="L17">
        <v>14672.65</v>
      </c>
      <c r="M17">
        <v>14672.65</v>
      </c>
    </row>
    <row r="18" spans="2:13" x14ac:dyDescent="0.3">
      <c r="B18" t="s">
        <v>15</v>
      </c>
      <c r="C18">
        <v>14.24</v>
      </c>
      <c r="D18">
        <v>7.0000000000000007E-2</v>
      </c>
      <c r="E18">
        <v>93.01</v>
      </c>
      <c r="F18">
        <v>95.72</v>
      </c>
      <c r="G18">
        <v>1.43</v>
      </c>
      <c r="H18">
        <v>0</v>
      </c>
      <c r="I18">
        <v>1.17</v>
      </c>
      <c r="J18">
        <v>0.01</v>
      </c>
      <c r="K18">
        <v>14672.65</v>
      </c>
      <c r="L18">
        <v>14672.65</v>
      </c>
      <c r="M18">
        <v>14672.65</v>
      </c>
    </row>
    <row r="19" spans="2:13" x14ac:dyDescent="0.3">
      <c r="B19" t="s">
        <v>16</v>
      </c>
      <c r="C19">
        <v>14.41</v>
      </c>
      <c r="D19">
        <v>7.0000000000000007E-2</v>
      </c>
      <c r="E19">
        <v>93.01</v>
      </c>
      <c r="F19">
        <v>95.72</v>
      </c>
      <c r="G19">
        <v>12.09</v>
      </c>
      <c r="H19">
        <v>0</v>
      </c>
      <c r="I19">
        <v>0.01</v>
      </c>
      <c r="J19">
        <v>10.66</v>
      </c>
      <c r="K19">
        <v>14672.65</v>
      </c>
      <c r="L19">
        <v>14672.65</v>
      </c>
      <c r="M19">
        <v>14672.65</v>
      </c>
    </row>
    <row r="20" spans="2:13" x14ac:dyDescent="0.3">
      <c r="B20" t="s">
        <v>17</v>
      </c>
      <c r="C20">
        <v>14.74</v>
      </c>
      <c r="D20">
        <v>7.0000000000000007E-2</v>
      </c>
      <c r="E20">
        <v>93.09</v>
      </c>
      <c r="F20">
        <v>95.76</v>
      </c>
      <c r="G20">
        <v>12.09</v>
      </c>
      <c r="H20">
        <v>0.08</v>
      </c>
      <c r="I20">
        <v>0.04</v>
      </c>
      <c r="J20">
        <v>0.01</v>
      </c>
      <c r="K20">
        <v>14672.65</v>
      </c>
      <c r="L20">
        <v>14672.65</v>
      </c>
      <c r="M20">
        <v>14672.65</v>
      </c>
    </row>
    <row r="21" spans="2:13" x14ac:dyDescent="0.3">
      <c r="B21" t="s">
        <v>18</v>
      </c>
      <c r="C21">
        <v>15.02</v>
      </c>
      <c r="D21">
        <v>7.0000000000000007E-2</v>
      </c>
      <c r="E21">
        <v>93.09</v>
      </c>
      <c r="F21">
        <v>96.45</v>
      </c>
      <c r="G21">
        <v>12.11</v>
      </c>
      <c r="H21">
        <v>0</v>
      </c>
      <c r="I21">
        <v>0.69</v>
      </c>
      <c r="J21">
        <v>0.02</v>
      </c>
      <c r="K21">
        <v>14672.65</v>
      </c>
      <c r="L21">
        <v>14672.65</v>
      </c>
      <c r="M21">
        <v>14672.65</v>
      </c>
    </row>
    <row r="22" spans="2:13" x14ac:dyDescent="0.3">
      <c r="B22" t="s">
        <v>19</v>
      </c>
      <c r="C22">
        <v>15.59</v>
      </c>
      <c r="D22">
        <v>0.06</v>
      </c>
      <c r="E22">
        <v>93.09</v>
      </c>
      <c r="F22">
        <v>96.86</v>
      </c>
      <c r="G22">
        <v>12.12</v>
      </c>
      <c r="H22">
        <v>0</v>
      </c>
      <c r="I22">
        <v>0.41</v>
      </c>
      <c r="J22">
        <v>0.01</v>
      </c>
      <c r="K22">
        <v>14672.65</v>
      </c>
      <c r="L22">
        <v>14672.65</v>
      </c>
      <c r="M22">
        <v>14672.65</v>
      </c>
    </row>
    <row r="23" spans="2:13" x14ac:dyDescent="0.3">
      <c r="B23" t="s">
        <v>20</v>
      </c>
      <c r="C23">
        <v>16.39</v>
      </c>
      <c r="D23">
        <v>0.06</v>
      </c>
      <c r="E23">
        <v>93.09</v>
      </c>
      <c r="F23">
        <v>96.86</v>
      </c>
      <c r="G23">
        <v>14.09</v>
      </c>
      <c r="H23">
        <v>0</v>
      </c>
      <c r="I23">
        <v>0</v>
      </c>
      <c r="J23">
        <v>1.97</v>
      </c>
      <c r="K23">
        <v>14672.65</v>
      </c>
      <c r="L23">
        <v>14672.65</v>
      </c>
      <c r="M23">
        <v>14672.65</v>
      </c>
    </row>
    <row r="24" spans="2:13" x14ac:dyDescent="0.3">
      <c r="B24" t="s">
        <v>21</v>
      </c>
      <c r="C24">
        <v>17.02</v>
      </c>
      <c r="D24">
        <v>0.06</v>
      </c>
      <c r="E24">
        <v>93.09</v>
      </c>
      <c r="F24">
        <v>96.89</v>
      </c>
      <c r="G24">
        <v>14.16</v>
      </c>
      <c r="H24">
        <v>0</v>
      </c>
      <c r="I24">
        <v>0.02</v>
      </c>
      <c r="J24">
        <v>7.0000000000000007E-2</v>
      </c>
      <c r="K24">
        <v>14672.65</v>
      </c>
      <c r="L24">
        <v>14672.65</v>
      </c>
      <c r="M24">
        <v>14672.65</v>
      </c>
    </row>
    <row r="25" spans="2:13" x14ac:dyDescent="0.3">
      <c r="B25" t="s">
        <v>22</v>
      </c>
      <c r="C25">
        <v>17.399999999999999</v>
      </c>
      <c r="D25">
        <v>0.06</v>
      </c>
      <c r="E25">
        <v>93.09</v>
      </c>
      <c r="F25">
        <v>96.9</v>
      </c>
      <c r="G25">
        <v>18.920000000000002</v>
      </c>
      <c r="H25">
        <v>0</v>
      </c>
      <c r="I25">
        <v>0.01</v>
      </c>
      <c r="J25">
        <v>4.76</v>
      </c>
      <c r="K25">
        <v>14672.65</v>
      </c>
      <c r="L25">
        <v>14672.65</v>
      </c>
      <c r="M25">
        <v>14672.65</v>
      </c>
    </row>
    <row r="26" spans="2:13" x14ac:dyDescent="0.3">
      <c r="B26" t="s">
        <v>23</v>
      </c>
      <c r="C26">
        <v>17.829999999999998</v>
      </c>
      <c r="D26">
        <v>0.06</v>
      </c>
      <c r="E26">
        <v>93.25</v>
      </c>
      <c r="F26">
        <v>96.9</v>
      </c>
      <c r="G26">
        <v>18.920000000000002</v>
      </c>
      <c r="H26">
        <v>0.15</v>
      </c>
      <c r="I26">
        <v>0</v>
      </c>
      <c r="J26">
        <v>0</v>
      </c>
      <c r="K26">
        <v>14672.65</v>
      </c>
      <c r="L26">
        <v>14672.65</v>
      </c>
      <c r="M26">
        <v>14672.65</v>
      </c>
    </row>
    <row r="27" spans="2:13" x14ac:dyDescent="0.3">
      <c r="B27" t="s">
        <v>24</v>
      </c>
      <c r="C27">
        <v>17.95</v>
      </c>
      <c r="D27">
        <v>0.06</v>
      </c>
      <c r="E27">
        <v>93.25</v>
      </c>
      <c r="F27">
        <v>97.28</v>
      </c>
      <c r="G27">
        <v>18.95</v>
      </c>
      <c r="H27">
        <v>0</v>
      </c>
      <c r="I27">
        <v>0.37</v>
      </c>
      <c r="J27">
        <v>0.03</v>
      </c>
      <c r="K27">
        <v>14672.65</v>
      </c>
      <c r="L27">
        <v>14672.65</v>
      </c>
      <c r="M27">
        <v>14672.65</v>
      </c>
    </row>
    <row r="28" spans="2:13" x14ac:dyDescent="0.3">
      <c r="B28" t="s">
        <v>25</v>
      </c>
      <c r="C28">
        <v>19.510000000000002</v>
      </c>
      <c r="D28">
        <v>0.05</v>
      </c>
      <c r="E28">
        <v>93.28</v>
      </c>
      <c r="F28">
        <v>97.28</v>
      </c>
      <c r="G28">
        <v>19.079999999999998</v>
      </c>
      <c r="H28">
        <v>0.03</v>
      </c>
      <c r="I28">
        <v>0</v>
      </c>
      <c r="J28">
        <v>0.13</v>
      </c>
      <c r="K28">
        <v>14672.65</v>
      </c>
      <c r="L28">
        <v>14672.65</v>
      </c>
      <c r="M28">
        <v>14672.65</v>
      </c>
    </row>
    <row r="29" spans="2:13" x14ac:dyDescent="0.3">
      <c r="B29" t="s">
        <v>26</v>
      </c>
      <c r="C29">
        <v>20.329999999999998</v>
      </c>
      <c r="D29">
        <v>0.05</v>
      </c>
      <c r="E29">
        <v>93.28</v>
      </c>
      <c r="F29">
        <v>97.28</v>
      </c>
      <c r="G29">
        <v>19.079999999999998</v>
      </c>
      <c r="H29">
        <v>0</v>
      </c>
      <c r="I29">
        <v>0</v>
      </c>
      <c r="J29">
        <v>0</v>
      </c>
      <c r="K29">
        <v>14672.65</v>
      </c>
      <c r="L29">
        <v>14672.65</v>
      </c>
      <c r="M29">
        <v>14672.65</v>
      </c>
    </row>
    <row r="30" spans="2:13" x14ac:dyDescent="0.3">
      <c r="B30" t="s">
        <v>27</v>
      </c>
      <c r="C30">
        <v>22.01</v>
      </c>
      <c r="D30">
        <v>0.05</v>
      </c>
      <c r="E30">
        <v>93.75</v>
      </c>
      <c r="F30">
        <v>97.28</v>
      </c>
      <c r="G30">
        <v>19.170000000000002</v>
      </c>
      <c r="H30">
        <v>0.46</v>
      </c>
      <c r="I30">
        <v>0</v>
      </c>
      <c r="J30">
        <v>0.09</v>
      </c>
      <c r="K30">
        <v>14672.65</v>
      </c>
      <c r="L30">
        <v>14672.65</v>
      </c>
      <c r="M30">
        <v>14672.65</v>
      </c>
    </row>
    <row r="31" spans="2:13" x14ac:dyDescent="0.3">
      <c r="B31" t="s">
        <v>28</v>
      </c>
      <c r="C31">
        <v>22.3</v>
      </c>
      <c r="D31">
        <v>0.04</v>
      </c>
      <c r="E31">
        <v>93.77</v>
      </c>
      <c r="F31">
        <v>97.28</v>
      </c>
      <c r="G31">
        <v>25.17</v>
      </c>
      <c r="H31">
        <v>0.02</v>
      </c>
      <c r="I31">
        <v>0</v>
      </c>
      <c r="J31">
        <v>6</v>
      </c>
      <c r="K31">
        <v>14672.65</v>
      </c>
      <c r="L31">
        <v>14672.65</v>
      </c>
      <c r="M31">
        <v>14672.65</v>
      </c>
    </row>
    <row r="32" spans="2:13" x14ac:dyDescent="0.3">
      <c r="B32" t="s">
        <v>29</v>
      </c>
      <c r="C32">
        <v>22.44</v>
      </c>
      <c r="D32">
        <v>0.04</v>
      </c>
      <c r="E32">
        <v>93.86</v>
      </c>
      <c r="F32">
        <v>97.29</v>
      </c>
      <c r="G32">
        <v>29.01</v>
      </c>
      <c r="H32">
        <v>0.09</v>
      </c>
      <c r="I32">
        <v>0.01</v>
      </c>
      <c r="J32">
        <v>3.84</v>
      </c>
      <c r="K32">
        <v>14672.65</v>
      </c>
      <c r="L32">
        <v>14672.65</v>
      </c>
      <c r="M32">
        <v>14672.65</v>
      </c>
    </row>
    <row r="33" spans="2:13" x14ac:dyDescent="0.3">
      <c r="B33" t="s">
        <v>30</v>
      </c>
      <c r="C33">
        <v>22.68</v>
      </c>
      <c r="D33">
        <v>0.04</v>
      </c>
      <c r="E33">
        <v>93.89</v>
      </c>
      <c r="F33">
        <v>97.29</v>
      </c>
      <c r="G33">
        <v>29.16</v>
      </c>
      <c r="H33">
        <v>0.03</v>
      </c>
      <c r="I33">
        <v>0</v>
      </c>
      <c r="J33">
        <v>0.15</v>
      </c>
      <c r="K33">
        <v>14672.65</v>
      </c>
      <c r="L33">
        <v>14672.65</v>
      </c>
      <c r="M33">
        <v>14672.65</v>
      </c>
    </row>
    <row r="34" spans="2:13" x14ac:dyDescent="0.3">
      <c r="B34" t="s">
        <v>31</v>
      </c>
      <c r="C34">
        <v>22.9</v>
      </c>
      <c r="D34">
        <v>0.04</v>
      </c>
      <c r="E34">
        <v>93.9</v>
      </c>
      <c r="F34">
        <v>97.3</v>
      </c>
      <c r="G34">
        <v>29.17</v>
      </c>
      <c r="H34">
        <v>0.01</v>
      </c>
      <c r="I34">
        <v>0</v>
      </c>
      <c r="J34">
        <v>0.01</v>
      </c>
      <c r="K34">
        <v>14672.65</v>
      </c>
      <c r="L34">
        <v>14672.65</v>
      </c>
      <c r="M34">
        <v>14672.65</v>
      </c>
    </row>
    <row r="35" spans="2:13" x14ac:dyDescent="0.3">
      <c r="B35" t="s">
        <v>32</v>
      </c>
      <c r="C35">
        <v>23.66</v>
      </c>
      <c r="D35">
        <v>0.04</v>
      </c>
      <c r="E35">
        <v>95.02</v>
      </c>
      <c r="F35">
        <v>97.3</v>
      </c>
      <c r="G35">
        <v>29.18</v>
      </c>
      <c r="H35">
        <v>1.1200000000000001</v>
      </c>
      <c r="I35">
        <v>0</v>
      </c>
      <c r="J35">
        <v>0.01</v>
      </c>
      <c r="K35">
        <v>14672.65</v>
      </c>
      <c r="L35">
        <v>14672.65</v>
      </c>
      <c r="M35">
        <v>14672.65</v>
      </c>
    </row>
    <row r="36" spans="2:13" x14ac:dyDescent="0.3">
      <c r="B36" t="s">
        <v>33</v>
      </c>
      <c r="C36">
        <v>24.09</v>
      </c>
      <c r="D36">
        <v>0.04</v>
      </c>
      <c r="E36">
        <v>95.03</v>
      </c>
      <c r="F36">
        <v>97.3</v>
      </c>
      <c r="G36">
        <v>29.19</v>
      </c>
      <c r="H36">
        <v>0.01</v>
      </c>
      <c r="I36">
        <v>0</v>
      </c>
      <c r="J36">
        <v>0.01</v>
      </c>
      <c r="K36">
        <v>14672.65</v>
      </c>
      <c r="L36">
        <v>14672.65</v>
      </c>
      <c r="M36">
        <v>14672.65</v>
      </c>
    </row>
    <row r="37" spans="2:13" x14ac:dyDescent="0.3">
      <c r="B37" t="s">
        <v>34</v>
      </c>
      <c r="C37">
        <v>24.97</v>
      </c>
      <c r="D37">
        <v>0.04</v>
      </c>
      <c r="E37">
        <v>95.19</v>
      </c>
      <c r="F37">
        <v>97.3</v>
      </c>
      <c r="G37">
        <v>34.049999999999997</v>
      </c>
      <c r="H37">
        <v>0.16</v>
      </c>
      <c r="I37">
        <v>0</v>
      </c>
      <c r="J37">
        <v>4.8600000000000003</v>
      </c>
      <c r="K37">
        <v>14672.65</v>
      </c>
      <c r="L37">
        <v>14672.65</v>
      </c>
      <c r="M37">
        <v>14672.65</v>
      </c>
    </row>
    <row r="38" spans="2:13" x14ac:dyDescent="0.3">
      <c r="B38" t="s">
        <v>35</v>
      </c>
      <c r="C38">
        <v>25.81</v>
      </c>
      <c r="D38">
        <v>0.04</v>
      </c>
      <c r="E38">
        <v>95.52</v>
      </c>
      <c r="F38">
        <v>97.3</v>
      </c>
      <c r="G38">
        <v>34.479999999999997</v>
      </c>
      <c r="H38">
        <v>0.33</v>
      </c>
      <c r="I38">
        <v>0</v>
      </c>
      <c r="J38">
        <v>0.43</v>
      </c>
      <c r="K38">
        <v>14672.65</v>
      </c>
      <c r="L38">
        <v>14672.65</v>
      </c>
      <c r="M38">
        <v>14672.65</v>
      </c>
    </row>
    <row r="39" spans="2:13" x14ac:dyDescent="0.3">
      <c r="B39" t="s">
        <v>36</v>
      </c>
      <c r="C39">
        <v>27.17</v>
      </c>
      <c r="D39">
        <v>0.04</v>
      </c>
      <c r="E39">
        <v>95.62</v>
      </c>
      <c r="F39">
        <v>97.3</v>
      </c>
      <c r="G39">
        <v>34.479999999999997</v>
      </c>
      <c r="H39">
        <v>0.09</v>
      </c>
      <c r="I39">
        <v>0</v>
      </c>
      <c r="J39">
        <v>0</v>
      </c>
      <c r="K39">
        <v>14672.65</v>
      </c>
      <c r="L39">
        <v>14672.65</v>
      </c>
      <c r="M39">
        <v>14672.65</v>
      </c>
    </row>
    <row r="40" spans="2:13" x14ac:dyDescent="0.3">
      <c r="B40" t="s">
        <v>37</v>
      </c>
      <c r="C40">
        <v>28.78</v>
      </c>
      <c r="D40">
        <v>0.03</v>
      </c>
      <c r="E40">
        <v>95.67</v>
      </c>
      <c r="F40">
        <v>97.31</v>
      </c>
      <c r="G40">
        <v>36.130000000000003</v>
      </c>
      <c r="H40">
        <v>0.06</v>
      </c>
      <c r="I40">
        <v>0.01</v>
      </c>
      <c r="J40">
        <v>1.65</v>
      </c>
      <c r="K40">
        <v>14672.65</v>
      </c>
      <c r="L40">
        <v>14672.65</v>
      </c>
      <c r="M40">
        <v>14672.65</v>
      </c>
    </row>
    <row r="41" spans="2:13" x14ac:dyDescent="0.3">
      <c r="B41" t="s">
        <v>38</v>
      </c>
      <c r="C41">
        <v>29.25</v>
      </c>
      <c r="D41">
        <v>0.03</v>
      </c>
      <c r="E41">
        <v>95.7</v>
      </c>
      <c r="F41">
        <v>97.31</v>
      </c>
      <c r="G41">
        <v>37.549999999999997</v>
      </c>
      <c r="H41">
        <v>0.03</v>
      </c>
      <c r="I41">
        <v>0</v>
      </c>
      <c r="J41">
        <v>1.42</v>
      </c>
      <c r="K41">
        <v>14672.65</v>
      </c>
      <c r="L41">
        <v>14672.65</v>
      </c>
      <c r="M41">
        <v>14672.65</v>
      </c>
    </row>
    <row r="42" spans="2:13" x14ac:dyDescent="0.3">
      <c r="B42" t="s">
        <v>39</v>
      </c>
      <c r="C42">
        <v>29.34</v>
      </c>
      <c r="D42">
        <v>0.03</v>
      </c>
      <c r="E42">
        <v>95.72</v>
      </c>
      <c r="F42">
        <v>97.31</v>
      </c>
      <c r="G42">
        <v>39.51</v>
      </c>
      <c r="H42">
        <v>0.01</v>
      </c>
      <c r="I42">
        <v>0</v>
      </c>
      <c r="J42">
        <v>1.96</v>
      </c>
      <c r="K42">
        <v>14672.65</v>
      </c>
      <c r="L42">
        <v>14672.65</v>
      </c>
      <c r="M42">
        <v>14672.65</v>
      </c>
    </row>
    <row r="43" spans="2:13" x14ac:dyDescent="0.3">
      <c r="B43" t="s">
        <v>40</v>
      </c>
      <c r="C43">
        <v>30.19</v>
      </c>
      <c r="D43">
        <v>0.03</v>
      </c>
      <c r="E43">
        <v>95.72</v>
      </c>
      <c r="F43">
        <v>97.44</v>
      </c>
      <c r="G43">
        <v>39.869999999999997</v>
      </c>
      <c r="H43">
        <v>0</v>
      </c>
      <c r="I43">
        <v>0.13</v>
      </c>
      <c r="J43">
        <v>0.36</v>
      </c>
      <c r="K43">
        <v>14672.65</v>
      </c>
      <c r="L43">
        <v>14672.65</v>
      </c>
      <c r="M43">
        <v>14672.65</v>
      </c>
    </row>
    <row r="44" spans="2:13" x14ac:dyDescent="0.3">
      <c r="B44" t="s">
        <v>41</v>
      </c>
      <c r="C44">
        <v>30.92</v>
      </c>
      <c r="D44">
        <v>0.03</v>
      </c>
      <c r="E44">
        <v>95.72</v>
      </c>
      <c r="F44">
        <v>97.45</v>
      </c>
      <c r="G44">
        <v>39.869999999999997</v>
      </c>
      <c r="H44">
        <v>0</v>
      </c>
      <c r="I44">
        <v>0.01</v>
      </c>
      <c r="J44">
        <v>0</v>
      </c>
      <c r="K44">
        <v>14672.65</v>
      </c>
      <c r="L44">
        <v>14672.65</v>
      </c>
      <c r="M44">
        <v>14672.65</v>
      </c>
    </row>
    <row r="45" spans="2:13" x14ac:dyDescent="0.3">
      <c r="B45" t="s">
        <v>42</v>
      </c>
      <c r="C45">
        <v>33.47</v>
      </c>
      <c r="D45">
        <v>0.03</v>
      </c>
      <c r="E45">
        <v>96.99</v>
      </c>
      <c r="F45">
        <v>97.45</v>
      </c>
      <c r="G45">
        <v>39.880000000000003</v>
      </c>
      <c r="H45">
        <v>1.27</v>
      </c>
      <c r="I45">
        <v>0</v>
      </c>
      <c r="J45">
        <v>0.01</v>
      </c>
      <c r="K45">
        <v>14672.65</v>
      </c>
      <c r="L45">
        <v>14672.65</v>
      </c>
      <c r="M45">
        <v>14672.65</v>
      </c>
    </row>
    <row r="46" spans="2:13" x14ac:dyDescent="0.3">
      <c r="B46" t="s">
        <v>43</v>
      </c>
      <c r="C46">
        <v>33.61</v>
      </c>
      <c r="D46">
        <v>0.03</v>
      </c>
      <c r="E46">
        <v>97.03</v>
      </c>
      <c r="F46">
        <v>97.49</v>
      </c>
      <c r="G46">
        <v>40.11</v>
      </c>
      <c r="H46">
        <v>0.04</v>
      </c>
      <c r="I46">
        <v>0.04</v>
      </c>
      <c r="J46">
        <v>0.23</v>
      </c>
      <c r="K46">
        <v>14672.65</v>
      </c>
      <c r="L46">
        <v>14672.65</v>
      </c>
      <c r="M46">
        <v>14672.65</v>
      </c>
    </row>
    <row r="47" spans="2:13" x14ac:dyDescent="0.3">
      <c r="B47" t="s">
        <v>44</v>
      </c>
      <c r="C47">
        <v>34.99</v>
      </c>
      <c r="D47">
        <v>0.03</v>
      </c>
      <c r="E47">
        <v>97.12</v>
      </c>
      <c r="F47">
        <v>97.49</v>
      </c>
      <c r="G47">
        <v>40.22</v>
      </c>
      <c r="H47">
        <v>0.09</v>
      </c>
      <c r="I47">
        <v>0</v>
      </c>
      <c r="J47">
        <v>0.11</v>
      </c>
      <c r="K47">
        <v>14672.65</v>
      </c>
      <c r="L47">
        <v>14672.65</v>
      </c>
      <c r="M47">
        <v>14672.65</v>
      </c>
    </row>
    <row r="48" spans="2:13" x14ac:dyDescent="0.3">
      <c r="B48" t="s">
        <v>45</v>
      </c>
      <c r="C48">
        <v>36.17</v>
      </c>
      <c r="D48">
        <v>0.03</v>
      </c>
      <c r="E48">
        <v>97.12</v>
      </c>
      <c r="F48">
        <v>97.51</v>
      </c>
      <c r="G48">
        <v>40.35</v>
      </c>
      <c r="H48">
        <v>0</v>
      </c>
      <c r="I48">
        <v>0.02</v>
      </c>
      <c r="J48">
        <v>0.13</v>
      </c>
      <c r="K48">
        <v>14672.65</v>
      </c>
      <c r="L48">
        <v>14672.65</v>
      </c>
      <c r="M48">
        <v>14672.65</v>
      </c>
    </row>
    <row r="49" spans="2:13" x14ac:dyDescent="0.3">
      <c r="B49" t="s">
        <v>46</v>
      </c>
      <c r="C49">
        <v>36.81</v>
      </c>
      <c r="D49">
        <v>0.03</v>
      </c>
      <c r="E49">
        <v>97.16</v>
      </c>
      <c r="F49">
        <v>97.51</v>
      </c>
      <c r="G49">
        <v>40.4</v>
      </c>
      <c r="H49">
        <v>0.04</v>
      </c>
      <c r="I49">
        <v>0</v>
      </c>
      <c r="J49">
        <v>0.05</v>
      </c>
      <c r="K49">
        <v>14672.65</v>
      </c>
      <c r="L49">
        <v>14672.65</v>
      </c>
      <c r="M49">
        <v>14672.65</v>
      </c>
    </row>
    <row r="50" spans="2:13" x14ac:dyDescent="0.3">
      <c r="B50" t="s">
        <v>47</v>
      </c>
      <c r="C50">
        <v>39.58</v>
      </c>
      <c r="D50">
        <v>0.03</v>
      </c>
      <c r="E50">
        <v>97.29</v>
      </c>
      <c r="F50">
        <v>97.51</v>
      </c>
      <c r="G50">
        <v>40.42</v>
      </c>
      <c r="H50">
        <v>0.13</v>
      </c>
      <c r="I50">
        <v>0</v>
      </c>
      <c r="J50">
        <v>0.02</v>
      </c>
      <c r="K50">
        <v>14672.65</v>
      </c>
      <c r="L50">
        <v>14672.65</v>
      </c>
      <c r="M50">
        <v>14672.65</v>
      </c>
    </row>
    <row r="51" spans="2:13" x14ac:dyDescent="0.3">
      <c r="B51" t="s">
        <v>48</v>
      </c>
      <c r="C51">
        <v>40.479999999999997</v>
      </c>
      <c r="D51">
        <v>0.02</v>
      </c>
      <c r="E51">
        <v>97.34</v>
      </c>
      <c r="F51">
        <v>97.51</v>
      </c>
      <c r="G51">
        <v>40.42</v>
      </c>
      <c r="H51">
        <v>0.05</v>
      </c>
      <c r="I51">
        <v>0</v>
      </c>
      <c r="J51">
        <v>0</v>
      </c>
      <c r="K51">
        <v>14672.65</v>
      </c>
      <c r="L51">
        <v>14672.65</v>
      </c>
      <c r="M51">
        <v>14672.65</v>
      </c>
    </row>
    <row r="52" spans="2:13" x14ac:dyDescent="0.3">
      <c r="B52" t="s">
        <v>49</v>
      </c>
      <c r="C52">
        <v>40.99</v>
      </c>
      <c r="D52">
        <v>0.02</v>
      </c>
      <c r="E52">
        <v>97.63</v>
      </c>
      <c r="F52">
        <v>97.51</v>
      </c>
      <c r="G52">
        <v>40.42</v>
      </c>
      <c r="H52">
        <v>0.28999999999999998</v>
      </c>
      <c r="I52">
        <v>0</v>
      </c>
      <c r="J52">
        <v>0</v>
      </c>
      <c r="K52">
        <v>14672.65</v>
      </c>
      <c r="L52">
        <v>14672.65</v>
      </c>
      <c r="M52">
        <v>14672.65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825B8-74BD-4A5F-8357-7D6B4F3F80E7}">
  <dimension ref="A1:G16"/>
  <sheetViews>
    <sheetView workbookViewId="0">
      <selection activeCell="K12" sqref="K12"/>
    </sheetView>
  </sheetViews>
  <sheetFormatPr baseColWidth="10" defaultRowHeight="14.4" x14ac:dyDescent="0.3"/>
  <sheetData>
    <row r="1" spans="1:7" x14ac:dyDescent="0.3">
      <c r="A1" t="s">
        <v>64</v>
      </c>
    </row>
    <row r="16" spans="1:7" x14ac:dyDescent="0.3">
      <c r="F16" t="s">
        <v>62</v>
      </c>
      <c r="G16" t="s">
        <v>63</v>
      </c>
    </row>
  </sheetData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2d26f538-337a-4593-a7e6-123667b1a538}" enabled="1" method="Standard" siteId="{e242425b-70fc-44dc-9ddf-c21e304e6c8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modal analysis results no MPC</vt:lpstr>
      <vt:lpstr>modal analysis results</vt:lpstr>
      <vt:lpstr>modal analysis options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BENKESSAS Sofien</dc:creator>
  <cp:lastModifiedBy>Sofien Benkessas</cp:lastModifiedBy>
  <dcterms:created xsi:type="dcterms:W3CDTF">2026-04-28T17:17:41Z</dcterms:created>
  <dcterms:modified xsi:type="dcterms:W3CDTF">2026-05-01T10:00:44Z</dcterms:modified>
</cp:coreProperties>
</file>